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5385" firstSheet="5" activeTab="6"/>
  </bookViews>
  <sheets>
    <sheet name="Címrend" sheetId="1" r:id="rId1"/>
    <sheet name="ÖSSZEFÜGGÉSEK" sheetId="2" r:id="rId2"/>
    <sheet name="2.sz.mell." sheetId="3" r:id="rId3"/>
    <sheet name="3.sz.mell  " sheetId="4" r:id="rId4"/>
    <sheet name="3.a.sz.mell  " sheetId="5" r:id="rId5"/>
    <sheet name="ELLENŐRZÉS-1.sz.2.a.sz.2.b. " sheetId="6" r:id="rId6"/>
    <sheet name="4.sz.mell" sheetId="7" r:id="rId7"/>
    <sheet name="5. sz. mell" sheetId="8" r:id="rId8"/>
    <sheet name="5. sz. mell.összesítő" sheetId="9" r:id="rId9"/>
    <sheet name="8. sz. mell " sheetId="10" r:id="rId10"/>
    <sheet name="9.sz.mell." sheetId="11" r:id="rId11"/>
    <sheet name=" 12. sz. mell" sheetId="12" r:id="rId12"/>
    <sheet name="13. sz.mell" sheetId="13" r:id="rId13"/>
  </sheets>
  <externalReferences>
    <externalReference r:id="rId16"/>
  </externalReferences>
  <definedNames>
    <definedName name="_xlnm.Print_Titles" localSheetId="11">' 12. sz. mell'!$1:$3</definedName>
    <definedName name="_xlnm.Print_Titles" localSheetId="7">'5. sz. mell'!$1:$7</definedName>
    <definedName name="_xlnm.Print_Titles" localSheetId="8">'5. sz. mell.összesítő'!$1:$7</definedName>
    <definedName name="_xlnm.Print_Area" localSheetId="12">'13. sz.mell'!$A$1:$O$28</definedName>
    <definedName name="_xlnm.Print_Area" localSheetId="3">'3.sz.mell  '!$A$1:$I$32</definedName>
    <definedName name="_xlnm.Print_Area" localSheetId="7">'5. sz. mell'!$A$1:$D$95</definedName>
    <definedName name="_xlnm.Print_Area" localSheetId="8">'5. sz. mell.összesítő'!$A$1:$D$95</definedName>
    <definedName name="_xlnm.Print_Area" localSheetId="0">'Címrend'!$A$1:$E$116</definedName>
    <definedName name="Z_AB1B3813_8DD7_4ED0_8D65_57ACA597811E_.wvu.Cols" localSheetId="4" hidden="1">'3.a.sz.mell  '!$J:$J</definedName>
    <definedName name="Z_AB1B3813_8DD7_4ED0_8D65_57ACA597811E_.wvu.PrintArea" localSheetId="12" hidden="1">'13. sz.mell'!$A$1:$O$28</definedName>
    <definedName name="Z_AB1B3813_8DD7_4ED0_8D65_57ACA597811E_.wvu.PrintArea" localSheetId="3" hidden="1">'3.sz.mell  '!$A$1:$I$32</definedName>
    <definedName name="Z_AB1B3813_8DD7_4ED0_8D65_57ACA597811E_.wvu.PrintArea" localSheetId="7" hidden="1">'5. sz. mell'!$A$1:$D$95</definedName>
    <definedName name="Z_AB1B3813_8DD7_4ED0_8D65_57ACA597811E_.wvu.PrintArea" localSheetId="8" hidden="1">'5. sz. mell.összesítő'!$A$1:$D$95</definedName>
    <definedName name="Z_AB1B3813_8DD7_4ED0_8D65_57ACA597811E_.wvu.PrintArea" localSheetId="0" hidden="1">'Címrend'!$A$1:$E$116</definedName>
    <definedName name="Z_AB1B3813_8DD7_4ED0_8D65_57ACA597811E_.wvu.PrintTitles" localSheetId="11" hidden="1">' 12. sz. mell'!$1:$3</definedName>
    <definedName name="Z_AB1B3813_8DD7_4ED0_8D65_57ACA597811E_.wvu.PrintTitles" localSheetId="7" hidden="1">'5. sz. mell'!$1:$7</definedName>
    <definedName name="Z_AB1B3813_8DD7_4ED0_8D65_57ACA597811E_.wvu.PrintTitles" localSheetId="8" hidden="1">'5. sz. mell.összesítő'!$1:$7</definedName>
    <definedName name="Z_B6D0A3DD_F681_42AE_ACEF_9F22CEC85EEE_.wvu.PrintTitles" localSheetId="11" hidden="1">' 12. sz. mell'!$1:$3</definedName>
    <definedName name="Z_B6D0A3DD_F681_42AE_ACEF_9F22CEC85EEE_.wvu.PrintTitles" localSheetId="7" hidden="1">'5. sz. mell'!$1:$7</definedName>
    <definedName name="Z_B6D0A3DD_F681_42AE_ACEF_9F22CEC85EEE_.wvu.PrintTitles" localSheetId="8" hidden="1">'5. sz. mell.összesítő'!$1:$7</definedName>
  </definedNames>
  <calcPr fullCalcOnLoad="1"/>
</workbook>
</file>

<file path=xl/sharedStrings.xml><?xml version="1.0" encoding="utf-8"?>
<sst xmlns="http://schemas.openxmlformats.org/spreadsheetml/2006/main" count="985" uniqueCount="624">
  <si>
    <t xml:space="preserve"> Ezer forintban !</t>
  </si>
  <si>
    <t>KIADÁSI JOGCÍMEK</t>
  </si>
  <si>
    <t>Eredeti előirányzat</t>
  </si>
  <si>
    <t>Polgármesteri hivatal igazgatási feladatok</t>
  </si>
  <si>
    <t>Helyi utak fenntartása</t>
  </si>
  <si>
    <t>Egyéb felhalmozási kiadások</t>
  </si>
  <si>
    <t>Települési vízellátás</t>
  </si>
  <si>
    <t>Közvilágítási feladatok</t>
  </si>
  <si>
    <t>Települési hulladékkezelés</t>
  </si>
  <si>
    <t>Rendszeres szociális segély, RÁT</t>
  </si>
  <si>
    <t>Ápolási díj</t>
  </si>
  <si>
    <t>Lakásfenntartási támogatás</t>
  </si>
  <si>
    <t>Eseti segély</t>
  </si>
  <si>
    <t>Temetési segély</t>
  </si>
  <si>
    <t>Civil szervezetek támogatása</t>
  </si>
  <si>
    <t>Rendszeres gyermekvédelmi támogatás</t>
  </si>
  <si>
    <t>Óvodáztatási tám.</t>
  </si>
  <si>
    <t>Rendk.gyermekvéd.tám.</t>
  </si>
  <si>
    <t>Mozgáskorl.közl.tám.</t>
  </si>
  <si>
    <t>Egyéb önkorm.eseti pénzb.ell.</t>
  </si>
  <si>
    <t>Közgyógyigazolvány</t>
  </si>
  <si>
    <t>Köztemetés</t>
  </si>
  <si>
    <t>Intézményfinanszírozás</t>
  </si>
  <si>
    <t>Általános tartalék</t>
  </si>
  <si>
    <t>Céltartalék</t>
  </si>
  <si>
    <t>ÖSSZESEN:</t>
  </si>
  <si>
    <t>Költségvetési rendelet 1. sz. melléklete</t>
  </si>
  <si>
    <t>Címrend</t>
  </si>
  <si>
    <t>Fő cím</t>
  </si>
  <si>
    <t>Al cím</t>
  </si>
  <si>
    <t>Cím/Alcim neve</t>
  </si>
  <si>
    <t>gazdálkodási jogkör</t>
  </si>
  <si>
    <t>Polgármesteri Hivatal</t>
  </si>
  <si>
    <t>önállóan működő és gazdálkodó</t>
  </si>
  <si>
    <t>Önkormányzati jogalkotás</t>
  </si>
  <si>
    <t>Országgyűlési képviselőválasztásokhoz kapcsolódó tevékenységek</t>
  </si>
  <si>
    <t>Önkormányzati képviselőválasztáshoz kapcsolódó tevékenységek</t>
  </si>
  <si>
    <t>Országos, települési és területi kisebbségi önkormányzati választáshoz</t>
  </si>
  <si>
    <t>Európai parlamenti képviselőválasztáshoz kapcsolódó tevékenységek</t>
  </si>
  <si>
    <t>Országos és helyi népszavazáshoz kapcsolódó tevékenységek</t>
  </si>
  <si>
    <t>Önkormányzatok és többcélú kistérségi társulások igazgatási tevékenysége</t>
  </si>
  <si>
    <t>Települési kisebbségi önkormányzatok igazgatási tevékenysége</t>
  </si>
  <si>
    <t>Adóigazgatás</t>
  </si>
  <si>
    <t>Adó, illeték, kiszabása, beszedése, adóellenőrzés</t>
  </si>
  <si>
    <t>Önkormányzatok közbeszerzési eljárásainak lebonyolításával összefüggő szolgált.</t>
  </si>
  <si>
    <t xml:space="preserve">Közvilágítás  </t>
  </si>
  <si>
    <t>Város-, községgazdálkodási m.n.s. szolgáltatások</t>
  </si>
  <si>
    <t>Önkormányzatok, valamint többcélú kistérségi társulások elszámolásai</t>
  </si>
  <si>
    <t>Központi költségvetési befizetések</t>
  </si>
  <si>
    <t xml:space="preserve">Önkormányzatok m.n.s. nemzetközi kapcsolatai </t>
  </si>
  <si>
    <t>Közterület rendjének fenntartása</t>
  </si>
  <si>
    <t>Óvodai nevelés, ellátás</t>
  </si>
  <si>
    <t>Sajátos nevelési igényű gyermekek óvodai nevelése, ellátása</t>
  </si>
  <si>
    <t xml:space="preserve">Nemzeti és etnikai kisebbségi óvodai nevelés, ellátás </t>
  </si>
  <si>
    <t>Általános iskolai tanulók nappali rendszerű nevelése, oktatása 1-4. évfolyam</t>
  </si>
  <si>
    <t>Sajátos nevelési igényű iskolai tanulók nappali rendszerű nevelése, oktatása 1-4. évf.</t>
  </si>
  <si>
    <t xml:space="preserve">Nemzeti és etnikai kisebbségi tanulók nappali rendszerű általános iskolai </t>
  </si>
  <si>
    <t>nevelése, oktatása 1-4. évfolyam</t>
  </si>
  <si>
    <t>Általános iskolai tanulók nappali rendszerű nevelése, oktatása 5-8. évfolyam</t>
  </si>
  <si>
    <t>Sajátos nevelési igényű általános iskolai tanulók nappali rendszerű nevelése, oktatása 5-8. évfolyam</t>
  </si>
  <si>
    <t>Nemzeti és etnikai kisebbségi tanulók nappali rendszerű általános iskolai nevelése, oktatása 5-8. évfolyam</t>
  </si>
  <si>
    <t>Alapfokú művészetoktatás zeneművészeti ágban</t>
  </si>
  <si>
    <t>Általános iskolai napközi otthoni nevelés</t>
  </si>
  <si>
    <t>Sajátos nevelési igényű tanulók napközi otthoni nevelése</t>
  </si>
  <si>
    <t>Nemzeti és etnikai kisebbségi tanulók napközi otthoni nevelése</t>
  </si>
  <si>
    <t>Általános iskolai tanulószobai nevelés</t>
  </si>
  <si>
    <t>Sajátos nevelési igényű tanulók általános iskolai tanulószobai nevelése</t>
  </si>
  <si>
    <t>Nemzeti és etnikai kisebbségi tanulók általános iskolai tanulószobai nevelése</t>
  </si>
  <si>
    <t>Háziorvosi alapellátás</t>
  </si>
  <si>
    <t>Háziorvosi ügyeleti ellátás</t>
  </si>
  <si>
    <t>Foglalkozás egészségügyi alapellátás</t>
  </si>
  <si>
    <t>Fogorvosi alapellátás</t>
  </si>
  <si>
    <t>Egyéb, m.n.s. járóbeteg-ellátás</t>
  </si>
  <si>
    <t>Család- és nővédelmi egészségügyi gondozás</t>
  </si>
  <si>
    <t>Ifjúsági-egészségügyi gondozás</t>
  </si>
  <si>
    <t>Idősek nappali ellátása</t>
  </si>
  <si>
    <t>Rendszeres szociális segély</t>
  </si>
  <si>
    <t>Időskorúak járadéka</t>
  </si>
  <si>
    <t>Lakásfenntartási támogatás normatív alapon</t>
  </si>
  <si>
    <t>Helyi lakásfenntartási támogatás</t>
  </si>
  <si>
    <t>Ápolási díj alanyi jogon</t>
  </si>
  <si>
    <t>Ápolási díj méltányossági alapon</t>
  </si>
  <si>
    <t>Rendszeres gyermekvédelmi pénzbeli ellátás</t>
  </si>
  <si>
    <t>Kiegészítő gyermekvédelmi támogatás</t>
  </si>
  <si>
    <t>Óvodáztatási támogatás</t>
  </si>
  <si>
    <t>Helyi eseti lakásfenntartási támogatás</t>
  </si>
  <si>
    <t>Átmeneti segély</t>
  </si>
  <si>
    <t>Rendkívüli gyermekvédelmi támogatás</t>
  </si>
  <si>
    <t>Mozgáskorlátozottak közlekedési támogatása</t>
  </si>
  <si>
    <t>Egyéb önkormányzati eseti pénzbeli ellátások</t>
  </si>
  <si>
    <t>Közgyógyellátás</t>
  </si>
  <si>
    <t>Bölcsődei ellátás</t>
  </si>
  <si>
    <t>Családi napközi</t>
  </si>
  <si>
    <t>Gyermekjóléti szolgáltatás</t>
  </si>
  <si>
    <t>Szociális étkeztetés</t>
  </si>
  <si>
    <t>Házi segítségnyújtás</t>
  </si>
  <si>
    <t>Családsegítés</t>
  </si>
  <si>
    <t>Falugondnoki, tanyagondnoki szolgáltatás</t>
  </si>
  <si>
    <t>Közcélú foglalkoztatás</t>
  </si>
  <si>
    <t>Közhasznú foglalkoztatás</t>
  </si>
  <si>
    <t>Közmunka</t>
  </si>
  <si>
    <t>Civil szervezetek működési támogatása</t>
  </si>
  <si>
    <t>Könyvtári szolgáltatások</t>
  </si>
  <si>
    <t>Német Nemzetiségi Általános és Alpfokú Művészeti Iskola</t>
  </si>
  <si>
    <t>önnállóan működő</t>
  </si>
  <si>
    <t>ű</t>
  </si>
  <si>
    <t>Nemzeti és etnikai kisebbségi tanulók nappali rendszerű általános iskolai nevelése, oktatása 1-4. évfolyam</t>
  </si>
  <si>
    <t>Iskolai intézményi étkeztetés</t>
  </si>
  <si>
    <t>Munkahelyi étkeztetés</t>
  </si>
  <si>
    <t>Iskolai, diáksport-tevékenység és támogatás</t>
  </si>
  <si>
    <t>Nem lakóingatlan bérbeadása, üzemeltetése</t>
  </si>
  <si>
    <t>Német Nemzetiségi Kéttannyelvű Óvoda</t>
  </si>
  <si>
    <t>Óvodai intézményi étkeztetés</t>
  </si>
  <si>
    <t>Egyéb étkeztetés</t>
  </si>
  <si>
    <t>Missziós Ház</t>
  </si>
  <si>
    <t>Reichel József Művelődési Ház</t>
  </si>
  <si>
    <t>Múzeumi, közművelődési, közönségkapcsolati tevékenység</t>
  </si>
  <si>
    <t>Közművelődési intézmények, közösségi színterek működtetése</t>
  </si>
  <si>
    <t>Nem lakóingatlan bérbeadása, üzemeltetés</t>
  </si>
  <si>
    <t>Német Nemzetiségi Önkormányzat</t>
  </si>
  <si>
    <t>Költségvetési rendelet űrlapjainak összefüggései:</t>
  </si>
  <si>
    <t>2008. évi tényadatok BEVÉTELEK</t>
  </si>
  <si>
    <t>1. sz. melléklet Bevételek táblázat 3. oszlop 8 sora =</t>
  </si>
  <si>
    <t xml:space="preserve">2/a. számú melléklet 3. oszlop 13. sor + 2/b. számú melléklet 3. oszlop 11. sor </t>
  </si>
  <si>
    <t>1. sz. melléklet Bevételek táblázat 3. oszlop 11 sora =</t>
  </si>
  <si>
    <t xml:space="preserve">2/a. számú melléklet 3. oszlop 25. sor + 2/b. számú melléklet 3. oszlop 22. sor </t>
  </si>
  <si>
    <t>1. sz. melléklet Bevételek táblázat 3. oszlop 12 sora =</t>
  </si>
  <si>
    <t xml:space="preserve">2/a. számú melléklet 3. oszlop 26. sor + 2/b. számú melléklet 3. oszlop 23. sor </t>
  </si>
  <si>
    <t>2009. évi várható BEVÉTELEK</t>
  </si>
  <si>
    <t>1. sz. melléklet Bevételek táblázat 4. oszlop 8 sora =</t>
  </si>
  <si>
    <t xml:space="preserve">2/a. számú melléklet 4. oszlop 13. sor + 2/b. számú melléklet 4. oszlop 11. sor </t>
  </si>
  <si>
    <t>1. sz. melléklet Bevételek táblázat 4. oszlop 11 sora =</t>
  </si>
  <si>
    <t xml:space="preserve">2/a. számú melléklet 4. oszlop 25. sor + 2/b. számú melléklet 4. oszlop 22. sor </t>
  </si>
  <si>
    <t>1. sz. melléklet Bevételek táblázat 4. oszlop 12 sora =</t>
  </si>
  <si>
    <t xml:space="preserve">2/a. számú melléklet 4. oszlop 26. sor + 2/b. számú melléklet 4. oszlop 23. sor </t>
  </si>
  <si>
    <t>2010. évi előirányzat BEVÉTELEK</t>
  </si>
  <si>
    <t>1. sz. melléklet Bevételek táblázat 5. oszlop 8 sora =</t>
  </si>
  <si>
    <t xml:space="preserve">2/a. számú melléklet 5. oszlop 13. sor + 2/b. számú melléklet 5. oszlop 11. sor </t>
  </si>
  <si>
    <t>1. sz. melléklet Bevételek táblázat 5. oszlop 11 sora =</t>
  </si>
  <si>
    <t xml:space="preserve">2/a. számú melléklet 5. oszlop 25. sor + 2/b. számú melléklet 5. oszlop 22. sor </t>
  </si>
  <si>
    <t>1. sz. melléklet Bevételek táblázat 5. oszlop 12 sora =</t>
  </si>
  <si>
    <t xml:space="preserve">2/a. számú melléklet 5. oszlop 26. sor + 2/b. számú melléklet 5. oszlop 23. sor </t>
  </si>
  <si>
    <t>2008. évi tényadatok KIADÁSOK</t>
  </si>
  <si>
    <t>1. sz. melléklet Kiadások táblázat 3. oszlop 5 sora =</t>
  </si>
  <si>
    <t xml:space="preserve">2/a. számú melléklet 7. oszlop 13. sor + 2/b. számú melléklet 7. oszlop 11. sor </t>
  </si>
  <si>
    <t>1. sz. melléklet Kiadások táblázat 3. oszlop 6 sora =</t>
  </si>
  <si>
    <t xml:space="preserve">2/a. számú melléklet 7. oszlop 25. sor + 2/b. számú melléklet 7. oszlop 22. sor </t>
  </si>
  <si>
    <t>1. sz. melléklet Kiadások táblázat 3. oszlop 7 sora =</t>
  </si>
  <si>
    <t xml:space="preserve">2/a. számú melléklet 7. oszlop 26. sor + 2/b. számú melléklet 7. oszlop 23. sor </t>
  </si>
  <si>
    <t>2009. évi várható KIADÁSOK</t>
  </si>
  <si>
    <t>1. sz. melléklet Kiadások táblázat 4. oszlop 5 sora =</t>
  </si>
  <si>
    <t xml:space="preserve">2/a. számú melléklet 8. oszlop 13. sor + 2/b. számú melléklet 8. oszlop 11. sor </t>
  </si>
  <si>
    <t>1. sz. melléklet Kiadások táblázat 4. oszlop 6 sora =</t>
  </si>
  <si>
    <t xml:space="preserve">2/a. számú melléklet 8. oszlop 25. sor + 2/b. számú melléklet 8. oszlop 22. sor </t>
  </si>
  <si>
    <t>1. sz. melléklet Kiadások táblázat 4. oszlop 7 sora =</t>
  </si>
  <si>
    <t xml:space="preserve">2/a. számú melléklet 8. oszlop 26. sor + 2/b. számú melléklet 8. oszlop 23. sor </t>
  </si>
  <si>
    <t>2010. évi előirányzat KIADÁSOK</t>
  </si>
  <si>
    <t>1. sz. melléklet Kiadások táblázat 5. oszlop 5 sora =</t>
  </si>
  <si>
    <t xml:space="preserve">2/a. számú melléklet 9. oszlop 13. sor + 2/b. számú melléklet 9. oszlop 11. sor </t>
  </si>
  <si>
    <t>1. sz. melléklet Kiadások táblázat 5. oszlop 6 sora =</t>
  </si>
  <si>
    <t xml:space="preserve">2/a. számú melléklet 9. oszlop 25. sor + 2/b. számú melléklet 9. oszlop 22. sor </t>
  </si>
  <si>
    <t>1. sz. melléklet Kiadások táblázat 5. oszlop 7 sora =</t>
  </si>
  <si>
    <t xml:space="preserve">2/a. számú melléklet 9. oszlop 26. sor + 2/b. számú melléklet 9. oszlop 23. sor </t>
  </si>
  <si>
    <t>B E V É T E L E K</t>
  </si>
  <si>
    <t>1. sz. táblázat</t>
  </si>
  <si>
    <t>Ezer forintban !</t>
  </si>
  <si>
    <t>Sor-
szám</t>
  </si>
  <si>
    <t>Bevételi jogcím</t>
  </si>
  <si>
    <t>2009. évi 
tény</t>
  </si>
  <si>
    <t>2010. évi előirányzat</t>
  </si>
  <si>
    <t>2011. évi előirányzat</t>
  </si>
  <si>
    <t>1.</t>
  </si>
  <si>
    <t>I. Önkormányzat működési bevételei (2+3)</t>
  </si>
  <si>
    <t>2.</t>
  </si>
  <si>
    <t>I/1. Intézményi működési bevételek</t>
  </si>
  <si>
    <t>3.</t>
  </si>
  <si>
    <r>
      <t xml:space="preserve">I/2. Önkormányzat sajátos műk. bevételei </t>
    </r>
    <r>
      <rPr>
        <sz val="8"/>
        <rFont val="Times New Roman CE"/>
        <family val="0"/>
      </rPr>
      <t>(3.1+…+3.4)</t>
    </r>
  </si>
  <si>
    <t>3.1.</t>
  </si>
  <si>
    <t>Illetékek</t>
  </si>
  <si>
    <t>3.2.</t>
  </si>
  <si>
    <t>Helyi adók*</t>
  </si>
  <si>
    <t>3.3.</t>
  </si>
  <si>
    <t>Átengedett központi adók*</t>
  </si>
  <si>
    <t>3.4.</t>
  </si>
  <si>
    <t>Bírságok, egyéb bevételek</t>
  </si>
  <si>
    <t>3.5.</t>
  </si>
  <si>
    <t>Építésügyi bírság</t>
  </si>
  <si>
    <t>3.6.</t>
  </si>
  <si>
    <t>Talajterhelési díj</t>
  </si>
  <si>
    <t>3.7.</t>
  </si>
  <si>
    <t>Egyéb sajátos bevétel</t>
  </si>
  <si>
    <t>4.</t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</si>
  <si>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</si>
  <si>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t>4.1.</t>
  </si>
  <si>
    <t>Normatív hozzájárulások*</t>
  </si>
  <si>
    <t>4.2.</t>
  </si>
  <si>
    <t>Központosított előirányzatokból támogatás</t>
  </si>
  <si>
    <t>4.3.</t>
  </si>
  <si>
    <t>Színházi támogatás</t>
  </si>
  <si>
    <t>4.4.</t>
  </si>
  <si>
    <t>Normatív kötött felhasználású  támogatás</t>
  </si>
  <si>
    <t>4.5.</t>
  </si>
  <si>
    <t>Egyéb központi támogatás</t>
  </si>
  <si>
    <t>4.6.</t>
  </si>
  <si>
    <t>Működésképtelen önkormányzatok támogatása</t>
  </si>
  <si>
    <t>4.7.</t>
  </si>
  <si>
    <t>Fejlesztési célú támogatások (4.7.1+…+4.7.3)</t>
  </si>
  <si>
    <t>4.7.1.</t>
  </si>
  <si>
    <t>Cél- címzett támogatás</t>
  </si>
  <si>
    <t>4.7.2.</t>
  </si>
  <si>
    <t>Fejlesztési és vis maior támogatás</t>
  </si>
  <si>
    <t>4.7.3.</t>
  </si>
  <si>
    <t>Egyéb fejlesztési támogatás</t>
  </si>
  <si>
    <t>5.</t>
  </si>
  <si>
    <r>
      <t xml:space="preserve">III. Felhalmozási és tőkejellegű bevételek </t>
    </r>
    <r>
      <rPr>
        <sz val="8"/>
        <rFont val="Times New Roman CE"/>
        <family val="0"/>
      </rPr>
      <t>(5.1+…+5.3)</t>
    </r>
  </si>
  <si>
    <t>5.1.</t>
  </si>
  <si>
    <t>Tárgyi eszközök, immateriális javak értékesítése</t>
  </si>
  <si>
    <t>5.2.</t>
  </si>
  <si>
    <t>Önkormányzatok sajátos felhalmozási és tőkebevételei*</t>
  </si>
  <si>
    <t>5.3.</t>
  </si>
  <si>
    <t>Pénzügyi befektetésekből származó bevétel</t>
  </si>
  <si>
    <t>6.</t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</si>
  <si>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</si>
  <si>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t>6.1.</t>
  </si>
  <si>
    <t>Támogatásértékű működési bevételek (6.1.1.+…+6.1.4.)</t>
  </si>
  <si>
    <t>6.1.1.</t>
  </si>
  <si>
    <t>OEP-től átvett pénzeszköz</t>
  </si>
  <si>
    <t>6.1.2.</t>
  </si>
  <si>
    <t>Központi kv-i szervtől átvett pénzeszköz</t>
  </si>
  <si>
    <t>6.1.3.</t>
  </si>
  <si>
    <t>Fejezeti kezelésű előirányzatból átvett pénzeszköz + EU-s tám.</t>
  </si>
  <si>
    <t>6.1.4.</t>
  </si>
  <si>
    <t>Kistérségi Társulástól átvett pénzeszköz</t>
  </si>
  <si>
    <t>6.1.5.</t>
  </si>
  <si>
    <t>Elkülönített állami pénzalapoktól átvett pénzeszköz</t>
  </si>
  <si>
    <t>6.1.6.</t>
  </si>
  <si>
    <t xml:space="preserve">Működési célú pénzeszköz átvétel  </t>
  </si>
  <si>
    <t>6.2.</t>
  </si>
  <si>
    <t>Támogatásértékű felhalmozási bevételek (6.2.1.+…+6.2.4.)</t>
  </si>
  <si>
    <t>6.2.1.</t>
  </si>
  <si>
    <t>6.2.2.</t>
  </si>
  <si>
    <t>EU-s támogatásból származó bevétel</t>
  </si>
  <si>
    <t>6.2.3.</t>
  </si>
  <si>
    <t>6.2.4.</t>
  </si>
  <si>
    <t>Egyéb kvi szervtől átvett támogatás</t>
  </si>
  <si>
    <t>6.3.</t>
  </si>
  <si>
    <t>Működési célú pénzeszköz átvétel államháztartáson kívülről</t>
  </si>
  <si>
    <t>6.4.</t>
  </si>
  <si>
    <t>Felhalm. célú pénzeszk. átvétel államháztartáson kívülről</t>
  </si>
  <si>
    <t>7.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</si>
  <si>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</si>
  <si>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7.1.</t>
  </si>
  <si>
    <t>Működési célú  kölcsön visszatérítése, igénybevétele</t>
  </si>
  <si>
    <t>7.2.</t>
  </si>
  <si>
    <t>Felhalmozási célú  kölcsön visszatérítése, igénybevétele</t>
  </si>
  <si>
    <t>8.</t>
  </si>
  <si>
    <t>KÖLTSÉGVETÉSI BEVÉTELEK ÖSSZESEN: (1+4+5+6+7)</t>
  </si>
  <si>
    <t>9.</t>
  </si>
  <si>
    <t xml:space="preserve">VI. Előző évi várható pénzmaradvány igénybevétele </t>
  </si>
  <si>
    <t>10.</t>
  </si>
  <si>
    <t>VII. Előző évi vállalkozási eredmény igénybevétele</t>
  </si>
  <si>
    <t>11.</t>
  </si>
  <si>
    <t>VIII. Finanszírozási célú műveletek bevétele (11.1+…+11.6)</t>
  </si>
  <si>
    <t>11.1.</t>
  </si>
  <si>
    <t>Rövid lejáratú hitelek felvétele</t>
  </si>
  <si>
    <t>11.2.</t>
  </si>
  <si>
    <t>Likvid hitelek felvétele</t>
  </si>
  <si>
    <t>11.3.</t>
  </si>
  <si>
    <t>Hosszú lejáratú hitelek felvétele</t>
  </si>
  <si>
    <t>11.4.</t>
  </si>
  <si>
    <t>Forgatási célú belföldi értékpapírok kibocsátása, értékesítése</t>
  </si>
  <si>
    <t>11.5.</t>
  </si>
  <si>
    <t>Befektetési célú belföldi, külföldi értékpapírok kibocsátása, ért.</t>
  </si>
  <si>
    <t>11.6.</t>
  </si>
  <si>
    <t>Függő, átfutó, kiegyenlítő bevételek</t>
  </si>
  <si>
    <t>12.</t>
  </si>
  <si>
    <t>BEVÉTELEK ÖSSZESEN: (8+9+10+11)</t>
  </si>
  <si>
    <t>K I A D Á S O K</t>
  </si>
  <si>
    <t>2. sz. táblázat</t>
  </si>
  <si>
    <t>Sor-szám</t>
  </si>
  <si>
    <t>Kiadási jogcímek</t>
  </si>
  <si>
    <t>2010. évi várható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</si>
  <si>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</si>
  <si>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1.1.</t>
  </si>
  <si>
    <t>Személyi  juttatások</t>
  </si>
  <si>
    <t>1.2.</t>
  </si>
  <si>
    <t>Munkaadókat terhelő járulékok</t>
  </si>
  <si>
    <t>1.3.</t>
  </si>
  <si>
    <t>Dologi  kiadások*</t>
  </si>
  <si>
    <t>1.4.</t>
  </si>
  <si>
    <t>Egyéb folyó kiadások</t>
  </si>
  <si>
    <t>1.5</t>
  </si>
  <si>
    <t>Működési célú pénzmaradvány átadás</t>
  </si>
  <si>
    <t>1.6.</t>
  </si>
  <si>
    <t>Támogatásértékű működési kiadás</t>
  </si>
  <si>
    <t>1.7.</t>
  </si>
  <si>
    <t>Működési célú pénzeszközátadás államháztartáson kívülre</t>
  </si>
  <si>
    <t>1.8.</t>
  </si>
  <si>
    <t>Garancia és kezességvállalásból származó kifizetés</t>
  </si>
  <si>
    <t>1.9.</t>
  </si>
  <si>
    <t>Társadalom- és szociálpolitikai juttatások</t>
  </si>
  <si>
    <t>1.10.</t>
  </si>
  <si>
    <t>Ellátottak pénzbeli juttatása</t>
  </si>
  <si>
    <t>1.11.</t>
  </si>
  <si>
    <t>Pénzforgalom nélküli kiadások</t>
  </si>
  <si>
    <t>1.12.</t>
  </si>
  <si>
    <t>Kamatkiadások</t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</si>
  <si>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</si>
  <si>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t>2.1.</t>
  </si>
  <si>
    <t>Felújítás*</t>
  </si>
  <si>
    <t>2.2.</t>
  </si>
  <si>
    <t>Intézményi beruházási kiadások</t>
  </si>
  <si>
    <t>2.3.</t>
  </si>
  <si>
    <t>Támogatásértékű felhalmozási kiadás</t>
  </si>
  <si>
    <t>2.4.</t>
  </si>
  <si>
    <t>Felhalmozási célú pénzeszközátadás államháztartáson kívülre</t>
  </si>
  <si>
    <t>2.5.</t>
  </si>
  <si>
    <t>Pénzügyi befektetések kiadásai</t>
  </si>
  <si>
    <t>2.6.</t>
  </si>
  <si>
    <t>Felhalmozási célú pénzmaradvány átadás</t>
  </si>
  <si>
    <t>2.7.</t>
  </si>
  <si>
    <t>EU-s támogatásból megvalósuló projektek kiadásai</t>
  </si>
  <si>
    <r>
      <t xml:space="preserve">III. Tartalékok </t>
    </r>
    <r>
      <rPr>
        <sz val="8"/>
        <rFont val="Times New Roman CE"/>
        <family val="0"/>
      </rPr>
      <t>(3.1+...+3.2)</t>
    </r>
  </si>
  <si>
    <t>IV.  Egyéb kiadások</t>
  </si>
  <si>
    <t>KÖLTSÉGVETÉSI KIADÁSOK ÖSSZESEN (1+2+3+4)</t>
  </si>
  <si>
    <t>VI. Finanszírozási célú műveletek kiadásai (6.1+…+6.6)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</si>
  <si>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</si>
  <si>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</si>
  <si>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</si>
  <si>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</si>
  <si>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6.5.</t>
  </si>
  <si>
    <t>Befektetési célú belföldi, külföldi értékpapírok vásárlása bevált.</t>
  </si>
  <si>
    <t>6.6.</t>
  </si>
  <si>
    <t>Függő, átfutó, kiegyenlítő kiadások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</si>
  <si>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</si>
  <si>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</si>
  <si>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</si>
  <si>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8. sor - költségvetési kiadások 5. sor) (+/-)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</si>
  <si>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</si>
  <si>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</si>
  <si>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</si>
  <si>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bevételei (1. sz. mell.1. sz. táblázat 11. sor)</t>
  </si>
  <si>
    <t>Finanszírozási célú műv. kiadásai (1. sz. mell .2. sz. táblázat 6. sor)</t>
  </si>
  <si>
    <t>I. Működési célú bevételek és kiadások mérlege
(Önkormányzati szinten)</t>
  </si>
  <si>
    <t>Bevételek</t>
  </si>
  <si>
    <t>Kiadások</t>
  </si>
  <si>
    <t>Megnevezés</t>
  </si>
  <si>
    <t>2010. évi 
előirányzat</t>
  </si>
  <si>
    <t>2011. évi 
terv</t>
  </si>
  <si>
    <t>Int. működési bevételek</t>
  </si>
  <si>
    <t>Személyi juttatások</t>
  </si>
  <si>
    <t>Önkorm. sajátos működési bevételei</t>
  </si>
  <si>
    <t>Munkaadókat terhelő járulék</t>
  </si>
  <si>
    <t>Támogatások, kiegészítések</t>
  </si>
  <si>
    <t>Dologi kiadások</t>
  </si>
  <si>
    <t>Támogatásértékű bev.</t>
  </si>
  <si>
    <t>Véglegesen átvett pénzeszk.</t>
  </si>
  <si>
    <t>Pénzmaradvány átadás</t>
  </si>
  <si>
    <t>EU támogatás</t>
  </si>
  <si>
    <t>Támogatásértékű műk.kiadás</t>
  </si>
  <si>
    <t>Működési célú kölcsön visszatér., igényb.</t>
  </si>
  <si>
    <t>Működési célú pénzeszk. átadás áh. kívülre</t>
  </si>
  <si>
    <t>Társadalom- és szociálpol. jutt.</t>
  </si>
  <si>
    <t>Működési célú kamatkiadások</t>
  </si>
  <si>
    <t>Tartalékok</t>
  </si>
  <si>
    <t>13.</t>
  </si>
  <si>
    <t>Költségvetési bevételek összesen:</t>
  </si>
  <si>
    <t>Költségvetési kiadások összesen:</t>
  </si>
  <si>
    <t>14.</t>
  </si>
  <si>
    <t>Előző évi műk. célú pénzm. igénybev.</t>
  </si>
  <si>
    <t>15.</t>
  </si>
  <si>
    <t>Előző évi váll. eredm. igénybev.</t>
  </si>
  <si>
    <t>16.</t>
  </si>
  <si>
    <t>17.</t>
  </si>
  <si>
    <t>Forg. célú belf. értékpapírok beváltása</t>
  </si>
  <si>
    <t>18.</t>
  </si>
  <si>
    <t>Forgatási célú értékpapírok vásárlása</t>
  </si>
  <si>
    <t>19.</t>
  </si>
  <si>
    <t>Forg. célú belf. értékpapírok kibocsátása</t>
  </si>
  <si>
    <t>Bef. célú belföldi értékpap. beváltása</t>
  </si>
  <si>
    <t>20.</t>
  </si>
  <si>
    <t>Forgatási célú értékpapírok értékesítése</t>
  </si>
  <si>
    <t>Bef. célú értékpapírok vásárlása</t>
  </si>
  <si>
    <t>21.</t>
  </si>
  <si>
    <t>Bef. célú belföldi értékpap. kibocsátása</t>
  </si>
  <si>
    <t>Bef. célú külföldi értékpapírok beváltása</t>
  </si>
  <si>
    <t>22.</t>
  </si>
  <si>
    <t>Bef. célú értékpapírok értékesítése</t>
  </si>
  <si>
    <t>23.</t>
  </si>
  <si>
    <t>Bef. célú külföldi értékpapírok kibocsátása</t>
  </si>
  <si>
    <t>24.</t>
  </si>
  <si>
    <t>Függő, átfutó, kiegynlítő bevételek</t>
  </si>
  <si>
    <t>25.</t>
  </si>
  <si>
    <t>Finanszírozási bevételek (16+…+24)</t>
  </si>
  <si>
    <t>Finanszírozási kiadások (14+…+24)</t>
  </si>
  <si>
    <t>26.</t>
  </si>
  <si>
    <t>ÖSSZES BEVÉTEL (13+14+15+25)</t>
  </si>
  <si>
    <t>ÖSSZES KIADÁS (13+25)</t>
  </si>
  <si>
    <t>27.</t>
  </si>
  <si>
    <t>Költségvetési hiány:</t>
  </si>
  <si>
    <t>Költségvetési többlet:</t>
  </si>
  <si>
    <t>II. Felhalmozási célú bevételek és kiadások mérlege
(Önkormányzati szinten)</t>
  </si>
  <si>
    <t>2010. évi 
várható</t>
  </si>
  <si>
    <t>Tárgyi eszközök, imm. javak értékesítése</t>
  </si>
  <si>
    <t>Felújítás</t>
  </si>
  <si>
    <t>Önkormányzatok sajátos felham. bevételei</t>
  </si>
  <si>
    <t>Intézményi beruházás</t>
  </si>
  <si>
    <t>Cél-, címzett támogatás</t>
  </si>
  <si>
    <t>Felhalm. célú pénzeszk.átadás áh.kívülre</t>
  </si>
  <si>
    <t>Közp. előirányzatokból támogatás</t>
  </si>
  <si>
    <t>EU-s támogatásból megvalósuló projekt</t>
  </si>
  <si>
    <t>Felhalmozási célú kölcsön törl.,visszatér.</t>
  </si>
  <si>
    <t>Átvett pénzeszk. államháztart. kívülről</t>
  </si>
  <si>
    <t>Felhalmozási célú kamatkiadások</t>
  </si>
  <si>
    <t>EU-s támogatásból származó forrás</t>
  </si>
  <si>
    <t>Egyéb kiadások</t>
  </si>
  <si>
    <t>Előző évi felh. célú pénzm. igénybev.</t>
  </si>
  <si>
    <t xml:space="preserve">                    </t>
  </si>
  <si>
    <t>Finansírozási célú bev. (13+…+21)</t>
  </si>
  <si>
    <t>Finansírozási célú kiad. (12+...+21)</t>
  </si>
  <si>
    <t>BEVÉTELEK ÖSSZESEN (11+12+22)</t>
  </si>
  <si>
    <t>KIADÁSOK ÖSSZESEN (11+22)</t>
  </si>
  <si>
    <t>Költségvetéso többlet:</t>
  </si>
  <si>
    <t>ELTÉRÉS</t>
  </si>
  <si>
    <t>A 2011. évi normatív  hozzájárulások  alakulása jogcímenként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</si>
  <si>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</si>
  <si>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</si>
  <si>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</si>
  <si>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</si>
  <si>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</si>
  <si>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</si>
  <si>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E Ft</t>
  </si>
  <si>
    <t>Települési önk. üzemeltetési, igazgatási és kulturális feladatok</t>
  </si>
  <si>
    <t>Lakott külterülettel kapcsolatos feladatok</t>
  </si>
  <si>
    <t>Üdülőhelyi feladatok</t>
  </si>
  <si>
    <t>Pénzbeli szociális juttatások</t>
  </si>
  <si>
    <t>Körzeti igazg.építésügyi fel.</t>
  </si>
  <si>
    <t>Szociális és gyermekjóléti alapszolgáltatás feladatai</t>
  </si>
  <si>
    <t>Szoc.étkezés</t>
  </si>
  <si>
    <t>Időskorúak nappaoli szoc.int.</t>
  </si>
  <si>
    <t>Óvodai nevelés</t>
  </si>
  <si>
    <t>Általános Iskolai oktatás</t>
  </si>
  <si>
    <t>Sajátos nevelési igényű tanulók nevelése óvodában</t>
  </si>
  <si>
    <t>Sajátos nevelési igényű tanulók nevelése iskolában</t>
  </si>
  <si>
    <t>Nemzeti, etnikai oktatás óvodában</t>
  </si>
  <si>
    <t>Nemzeti, etnikai oktatás iskolában</t>
  </si>
  <si>
    <t>Kedvezményes óvodai étkeztetés</t>
  </si>
  <si>
    <t>Kedvezményes iskolai  étkeztetés</t>
  </si>
  <si>
    <t>Kiegészítő támogatás ingyenes étkeztetéshez 5-7. évfolyam</t>
  </si>
  <si>
    <t>Tanulók ingyenes tankönyvellátása</t>
  </si>
  <si>
    <t>Alapfokú művészeti oktatás zeneiskola</t>
  </si>
  <si>
    <t>Pedagógiai program tám.zeneiskola</t>
  </si>
  <si>
    <t>Napközi, tanulószoba</t>
  </si>
  <si>
    <t>Szociális továbbképzés</t>
  </si>
  <si>
    <t>Pedagús továbbképzés</t>
  </si>
  <si>
    <t>Osztályfőnöki pótlék</t>
  </si>
  <si>
    <t>Informatikai normatíva</t>
  </si>
  <si>
    <t>SZJA-ból átengedett 8%</t>
  </si>
  <si>
    <t>Összesen:</t>
  </si>
  <si>
    <t>5. számú melléklet</t>
  </si>
  <si>
    <t>Cím neve, száma</t>
  </si>
  <si>
    <t>Polgármesteri hivatal</t>
  </si>
  <si>
    <t>01</t>
  </si>
  <si>
    <t>Alcím neve, száma</t>
  </si>
  <si>
    <t>Előirányzat-csoport</t>
  </si>
  <si>
    <t>Kiemelt előirány-
zat</t>
  </si>
  <si>
    <t>Előirányzat-csoport, kiemelt előirányzat megnevezése</t>
  </si>
  <si>
    <t>Előirányzat</t>
  </si>
  <si>
    <t>száma</t>
  </si>
  <si>
    <t xml:space="preserve">Intézményi működési bevételek </t>
  </si>
  <si>
    <t>Hatósági jogkörhöz köthető működési bevétel</t>
  </si>
  <si>
    <t>Egyéb saját bevétel</t>
  </si>
  <si>
    <t>Általános forgalmi adó-bevételek, visszatérülések</t>
  </si>
  <si>
    <t>Hozam- és kamatbevételek</t>
  </si>
  <si>
    <t>Önkormányzat sajátos működési bevételei</t>
  </si>
  <si>
    <t>Helyi adók</t>
  </si>
  <si>
    <t>Átengedett központi adók</t>
  </si>
  <si>
    <t>Támogatások,  kiegészítések</t>
  </si>
  <si>
    <t>Normatív állami hozzájárulás</t>
  </si>
  <si>
    <t>Kiegészítő támogatás (egyéb)</t>
  </si>
  <si>
    <t>Működésképtelen önkormányzatok tám.</t>
  </si>
  <si>
    <t>Normatív kötött felhasználású támogatás</t>
  </si>
  <si>
    <t>Címzett támogatás</t>
  </si>
  <si>
    <t>Céltámogatás</t>
  </si>
  <si>
    <t>Felhalmozási és tőkejellegű bevételek</t>
  </si>
  <si>
    <t>Tárgyi eszközök, immateriális javak érték.</t>
  </si>
  <si>
    <t>Pénzügyi befektetések bevételei</t>
  </si>
  <si>
    <t>Felhalmozási célú pénzeszközátv. államh. kívülről</t>
  </si>
  <si>
    <t>Véglegesen átvett pénzeszközök</t>
  </si>
  <si>
    <t>Támogatásértékű működési bevételek</t>
  </si>
  <si>
    <t>Támogatásértékű felhalmozási bevételek</t>
  </si>
  <si>
    <t>EU-s forrásból származó bevétel</t>
  </si>
  <si>
    <t>Működési célú pénzeszközátvétel</t>
  </si>
  <si>
    <t>Felhalmozási célú pénzeszközátvétel</t>
  </si>
  <si>
    <t>Tám. kölcsön, visszatérítése, igénybevétele</t>
  </si>
  <si>
    <t>Műk. célú kölcsön visszatérítése, igénybevétele</t>
  </si>
  <si>
    <t>Felhalm. célú kölcsön visszatérítése, igénybevétele</t>
  </si>
  <si>
    <t>KÖLTSÉGVETÉSI BEVÉTELEK ÖSSZESEN</t>
  </si>
  <si>
    <t>Előző évi várható pénzmaradvány. igénybevétele</t>
  </si>
  <si>
    <t>Előző évi vállalkozási eredmény igénybevétele</t>
  </si>
  <si>
    <t>Finanszírozási célú műveletek bevétele</t>
  </si>
  <si>
    <t xml:space="preserve">Rövid lejáratú hitelek felvétele </t>
  </si>
  <si>
    <t>Befektetési célú belf., külf. értékpapírok kibocsátása, ért.</t>
  </si>
  <si>
    <t>BEVÉTELEK ÖSSZESEN:</t>
  </si>
  <si>
    <t>Működési célú kiadások</t>
  </si>
  <si>
    <t xml:space="preserve">   - személyi juttatásból céljellegű kiadás</t>
  </si>
  <si>
    <t>Dologi  kiadások</t>
  </si>
  <si>
    <t xml:space="preserve">   - egyéb folyó kiadásokból céljellegű kiadás</t>
  </si>
  <si>
    <t>Működési célú pénzeszközát. államháztartáson kívülre</t>
  </si>
  <si>
    <t>Felhalmozási célú kiadások</t>
  </si>
  <si>
    <t>Felhalmozási célú pénzeszközát. Államháztart. kívülre</t>
  </si>
  <si>
    <t>KÖLTSÉGVETÉSI KIADÁSOK ÖSSZESEN</t>
  </si>
  <si>
    <t>Finanszírozási célú műveletek kiadása</t>
  </si>
  <si>
    <t xml:space="preserve">   Függő, átfutó, kiegyenlítő kiadások</t>
  </si>
  <si>
    <t>Költségvetési szervek támogatása</t>
  </si>
  <si>
    <t xml:space="preserve">KIADÁSOK ÖSSZESEN: </t>
  </si>
  <si>
    <t>Éves létszám előirányzat (álláshely)</t>
  </si>
  <si>
    <t>5. számú melléklet összefoglalója</t>
  </si>
  <si>
    <t>Tartalék megnevezése</t>
  </si>
  <si>
    <t>Sor- szám</t>
  </si>
  <si>
    <t>2011. évre</t>
  </si>
  <si>
    <t>2012. évre</t>
  </si>
  <si>
    <t>2013. évre</t>
  </si>
  <si>
    <t xml:space="preserve">I. Működési célú bevételek és kiadások 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</si>
  <si>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</si>
  <si>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 xml:space="preserve">Önkormányzatok sajátos működési bevételei </t>
  </si>
  <si>
    <t>Önkormányzatok költségvetési támogatása és átengedett központi adó bevétele</t>
  </si>
  <si>
    <t>Működési célú pénzeszközátvétel államháztartáson kívülről</t>
  </si>
  <si>
    <t>Támogatásértékű működési bevétel</t>
  </si>
  <si>
    <t>Támogatásértékű (lebonyolítási) célú működési bevétel</t>
  </si>
  <si>
    <t>Működési célú kölcsönök visszatérülése, igénybevétele</t>
  </si>
  <si>
    <t>Működési célú költségvetési bevételek összesen (1+…+7)</t>
  </si>
  <si>
    <t>Működési célú előző évi pénzmaradvány igénybevétele</t>
  </si>
  <si>
    <t>Működési célú rövid lejáratú hitelek felvétele</t>
  </si>
  <si>
    <t>Működési célú likvid hitelek felvétele</t>
  </si>
  <si>
    <t>Működési célú hosszú lejáratú hitelek felvétele</t>
  </si>
  <si>
    <t>Működési célú forgatási, befektetési célú belföldi értékpapírok kibocsátása, értékesítése</t>
  </si>
  <si>
    <t>Finanszírozási célú műveletek bevétele összesen (9+…+13)</t>
  </si>
  <si>
    <t>Működési célú bevételek összesen   (08+14)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</si>
  <si>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</si>
  <si>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</si>
  <si>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 államháztartáson kívülre, egyéb támogatás</t>
  </si>
  <si>
    <t>Továbbadási (lebonyolítási) célú működési kiadás</t>
  </si>
  <si>
    <t>Működési célú kölcsönök nyújtása és törlesztése</t>
  </si>
  <si>
    <t>Működési célú költségvetési kiadások összesen (16+…+24)</t>
  </si>
  <si>
    <t>Működési célú rövid lejáratú hitelek törlesztése</t>
  </si>
  <si>
    <t>Működési célú likvid hitelek törlesztése</t>
  </si>
  <si>
    <t>Működési célú hosszú lejáratú hitelek törlesztése</t>
  </si>
  <si>
    <t>Működési célú forgatási, befektetési célú belföldi értékpapírok beváltása, vásárlása</t>
  </si>
  <si>
    <t>Finanszírozási célú műveletek kiadása összesen (26+…+29)</t>
  </si>
  <si>
    <t>Működési célú kiadások összesen   (25+30)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</si>
  <si>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</si>
  <si>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</si>
  <si>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</si>
  <si>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Fejlesztési célú támogatások</t>
  </si>
  <si>
    <t>Felhalmozási célú pénzeszközátvétel államháztartáson kívülről</t>
  </si>
  <si>
    <t>Támogatásértékű felhalmozási bevétel</t>
  </si>
  <si>
    <t>Továbbadási (lebonyolítási) célú felhalmozási bevétel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</si>
  <si>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</si>
  <si>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</si>
  <si>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</si>
  <si>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költségvetési bevételek összesen (32+…+40)</t>
  </si>
  <si>
    <t>Felhalmozási célú előző évi pénzmaradvány igénybevétele</t>
  </si>
  <si>
    <t>Felhalmozási célú rövid lejáratú hitelek felvétele</t>
  </si>
  <si>
    <t>Felhalmozási célú likvid hitelek felvétele</t>
  </si>
  <si>
    <t>Felhalmozási célú hosszú lejáratú hitelek felvétele</t>
  </si>
  <si>
    <t>Felhalmozási célú forgatási, befektetési célú belföldi értékpapírok kibocsátása, értékesítése</t>
  </si>
  <si>
    <t>Finanszírozási célú műveletek bevétele összesen (42+…+46)</t>
  </si>
  <si>
    <t>Felhalmozási célú bevételek összesen (41+47)</t>
  </si>
  <si>
    <t>Felhalmozási kiadások (ÁFA-val együtt)</t>
  </si>
  <si>
    <t>Felújítási kiadások (ÁFA-val együtt)</t>
  </si>
  <si>
    <t>Értékesített tárgyi eszközök, immateriális javak utáni ÁFA befizetés</t>
  </si>
  <si>
    <t>Továbbadási (lebonyolítási) célú felhalmozási kiadás</t>
  </si>
  <si>
    <t>Felhalmozási célú kölcsönök nyújtása és törlesztése</t>
  </si>
  <si>
    <t>Felhalmozási célú költségvetési kiadások összesen (49+…+55)</t>
  </si>
  <si>
    <t>Felhalmozási célú rövid lejáratú hitelek törlesztése</t>
  </si>
  <si>
    <t>Felhalmozási célú likvid hitelek törlesztése</t>
  </si>
  <si>
    <t>Felhalmozási célú hosszú lejáratú hitelek törlesztése</t>
  </si>
  <si>
    <t>Felhalmozási célú forgatási, befektetési célú belföldi értékpapírok beváltása, vásárlása</t>
  </si>
  <si>
    <t>Finanszírozási célú műveletek kiadása összesen (57+…+60)</t>
  </si>
  <si>
    <t>Felhalmozási célú kiadások összesen (56+61)</t>
  </si>
  <si>
    <t>BEVÉTELEK ÖSSZESEN (15+48)</t>
  </si>
  <si>
    <t>KIADÁSOK ÖSSZESEN (31+62)</t>
  </si>
  <si>
    <t>MŰKÖDÉSI CÉLÚ KÖLTSÉGVETÉSI BEVÉTELEK ÉS KIADÁSOK EGYENLEGE (8-25)</t>
  </si>
  <si>
    <t>FELHALMOZÁSI CÉLÚ KÖLTSÉGVETÉSI BEVÉTELEK ÉS KIADÁSOK EGYENLEGE (41-56)</t>
  </si>
  <si>
    <t>FINANSZÍROZÁSI CÉLÚ PÉNZÜGYI MŰVELETEK EGYENLEGE (14+47)-(30+61)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</si>
  <si>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</si>
  <si>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</si>
  <si>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</si>
  <si>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</si>
  <si>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</si>
  <si>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</si>
  <si>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</si>
  <si>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</si>
  <si>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</si>
  <si>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</si>
  <si>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</si>
  <si>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</si>
  <si>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Pénzkészlet</t>
  </si>
  <si>
    <t>Működési bevételek</t>
  </si>
  <si>
    <t>Támogatások</t>
  </si>
  <si>
    <t>Felhalmozási és tőkejellegű bev.</t>
  </si>
  <si>
    <t>Támogatásértékű bevételek</t>
  </si>
  <si>
    <t>Átvett pénzeszközök</t>
  </si>
  <si>
    <t>Finanszírozási bevételek</t>
  </si>
  <si>
    <t>Előző évi pénzmaradvány</t>
  </si>
  <si>
    <t>Előző évi vállalkozási eredmény</t>
  </si>
  <si>
    <t>Egyéb bevételek</t>
  </si>
  <si>
    <t>Bevételek összesen:</t>
  </si>
  <si>
    <t>Járulékok</t>
  </si>
  <si>
    <t>Dologi jellegű kiadások</t>
  </si>
  <si>
    <t>Felhalm. és tőkejell. kiadások</t>
  </si>
  <si>
    <t>Támogatások, elvonások</t>
  </si>
  <si>
    <t>Támogatásértékű kiadások</t>
  </si>
  <si>
    <t>Hitelek kamatai</t>
  </si>
  <si>
    <t>Finanszírozási kiadások</t>
  </si>
  <si>
    <t>Kiadások összesen:</t>
  </si>
  <si>
    <t>Egyenleg</t>
  </si>
  <si>
    <t>1200 felh.2 sorral lejebb</t>
  </si>
  <si>
    <t>OEP</t>
  </si>
  <si>
    <t>gépjármű és SZJA</t>
  </si>
  <si>
    <t>Ügyelet, Kisebbség</t>
  </si>
  <si>
    <t xml:space="preserve">A rendeletben csak ezt a táblát kell szerepeltetni! </t>
  </si>
  <si>
    <t>Jövedelem differenciál mérséklése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</si>
</sst>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00"/>
    <numFmt numFmtId="167" formatCode="0.0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sz val="8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indexed="4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name val="Times New Roman CE"/>
      <family val="0"/>
    </font>
    <font>
      <b/>
      <i/>
      <sz val="9"/>
      <name val="Times New Roman CE"/>
      <family val="0"/>
    </font>
    <font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sz val="12"/>
      <color indexed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 CE"/>
      <family val="0"/>
    </font>
    <font>
      <sz val="8"/>
      <name val="Arial"/>
      <family val="2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hair"/>
    </border>
    <border>
      <left/>
      <right style="thin"/>
      <top/>
      <bottom style="thin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medium"/>
      <bottom style="medium"/>
    </border>
    <border>
      <left style="thin"/>
      <right style="medium"/>
      <top/>
      <bottom>
        <color indexed="63"/>
      </bottom>
    </border>
    <border>
      <left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17" borderId="7" applyNumberFormat="0" applyFont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9" fillId="4" borderId="0" applyNumberFormat="0" applyBorder="0" applyAlignment="0" applyProtection="0"/>
    <xf numFmtId="0" fontId="50" fillId="22" borderId="8" applyNumberFormat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  <xf numFmtId="0" fontId="54" fillId="23" borderId="0" applyNumberFormat="0" applyBorder="0" applyAlignment="0" applyProtection="0"/>
    <xf numFmtId="0" fontId="55" fillId="22" borderId="1" applyNumberFormat="0" applyAlignment="0" applyProtection="0"/>
    <xf numFmtId="9" fontId="0" fillId="0" borderId="0" applyFont="0" applyFill="0" applyBorder="0" applyAlignment="0" applyProtection="0"/>
  </cellStyleXfs>
  <cellXfs count="604">
    <xf numFmtId="0" fontId="0" fillId="0" borderId="0" xfId="0" applyAlignment="1">
      <alignment/>
    </xf>
    <xf numFmtId="164" fontId="0" fillId="0" borderId="0" xfId="0" applyNumberForma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wrapText="1"/>
    </xf>
    <xf numFmtId="164" fontId="0" fillId="0" borderId="0" xfId="0" applyNumberForma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 indent="1"/>
      <protection locked="0"/>
    </xf>
    <xf numFmtId="164" fontId="6" fillId="0" borderId="13" xfId="0" applyNumberFormat="1" applyFont="1" applyFill="1" applyBorder="1" applyAlignment="1" applyProtection="1">
      <alignment horizontal="right" vertical="center" wrapText="1" indent="3"/>
      <protection locked="0"/>
    </xf>
    <xf numFmtId="0" fontId="0" fillId="0" borderId="0" xfId="0" applyFill="1" applyAlignment="1">
      <alignment vertical="center" wrapText="1"/>
    </xf>
    <xf numFmtId="0" fontId="5" fillId="0" borderId="14" xfId="0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right" vertical="center" wrapText="1" indent="3"/>
      <protection locked="0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0" fontId="6" fillId="0" borderId="14" xfId="0" applyFont="1" applyFill="1" applyBorder="1" applyAlignment="1" applyProtection="1">
      <alignment horizontal="left" vertical="center" wrapText="1" indent="1"/>
      <protection locked="0"/>
    </xf>
    <xf numFmtId="0" fontId="6" fillId="0" borderId="17" xfId="0" applyFont="1" applyFill="1" applyBorder="1" applyAlignment="1" applyProtection="1">
      <alignment horizontal="lef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 indent="3"/>
      <protection locked="0"/>
    </xf>
    <xf numFmtId="0" fontId="3" fillId="0" borderId="19" xfId="0" applyFont="1" applyFill="1" applyBorder="1" applyAlignment="1">
      <alignment horizontal="left" vertical="center" wrapText="1" indent="1"/>
    </xf>
    <xf numFmtId="164" fontId="7" fillId="0" borderId="20" xfId="0" applyNumberFormat="1" applyFont="1" applyFill="1" applyBorder="1" applyAlignment="1">
      <alignment horizontal="right" vertical="center" wrapText="1" indent="3"/>
    </xf>
    <xf numFmtId="0" fontId="0" fillId="0" borderId="0" xfId="0" applyFill="1" applyAlignment="1">
      <alignment horizontal="lef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6" fillId="0" borderId="21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2" fillId="0" borderId="14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0" xfId="0" applyFont="1" applyBorder="1" applyAlignment="1">
      <alignment wrapText="1"/>
    </xf>
    <xf numFmtId="0" fontId="12" fillId="0" borderId="30" xfId="0" applyFont="1" applyBorder="1" applyAlignment="1">
      <alignment horizontal="justify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 horizontal="justify"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justify"/>
    </xf>
    <xf numFmtId="0" fontId="13" fillId="0" borderId="2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justify"/>
    </xf>
    <xf numFmtId="0" fontId="12" fillId="0" borderId="37" xfId="0" applyFont="1" applyBorder="1" applyAlignment="1">
      <alignment/>
    </xf>
    <xf numFmtId="0" fontId="12" fillId="0" borderId="33" xfId="0" applyFont="1" applyBorder="1" applyAlignment="1">
      <alignment horizontal="justify"/>
    </xf>
    <xf numFmtId="0" fontId="12" fillId="0" borderId="25" xfId="0" applyFont="1" applyBorder="1" applyAlignment="1">
      <alignment/>
    </xf>
    <xf numFmtId="0" fontId="12" fillId="0" borderId="38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0" fontId="10" fillId="0" borderId="0" xfId="56" applyFill="1">
      <alignment/>
      <protection/>
    </xf>
    <xf numFmtId="164" fontId="4" fillId="0" borderId="39" xfId="56" applyNumberFormat="1" applyFont="1" applyFill="1" applyBorder="1" applyAlignment="1" applyProtection="1">
      <alignment horizontal="centerContinuous" vertical="center"/>
      <protection/>
    </xf>
    <xf numFmtId="0" fontId="3" fillId="0" borderId="19" xfId="56" applyFont="1" applyFill="1" applyBorder="1" applyAlignment="1" applyProtection="1">
      <alignment horizontal="center" vertical="center" wrapText="1"/>
      <protection/>
    </xf>
    <xf numFmtId="0" fontId="3" fillId="0" borderId="28" xfId="56" applyFont="1" applyFill="1" applyBorder="1" applyAlignment="1" applyProtection="1">
      <alignment horizontal="center" vertical="center" wrapText="1"/>
      <protection/>
    </xf>
    <xf numFmtId="0" fontId="3" fillId="0" borderId="20" xfId="56" applyFont="1" applyFill="1" applyBorder="1" applyAlignment="1" applyProtection="1">
      <alignment horizontal="center" vertical="center" wrapText="1"/>
      <protection/>
    </xf>
    <xf numFmtId="0" fontId="7" fillId="0" borderId="19" xfId="56" applyFont="1" applyFill="1" applyBorder="1" applyAlignment="1" applyProtection="1">
      <alignment horizontal="center" vertical="center" wrapText="1"/>
      <protection/>
    </xf>
    <xf numFmtId="0" fontId="7" fillId="0" borderId="28" xfId="56" applyFont="1" applyFill="1" applyBorder="1" applyAlignment="1" applyProtection="1">
      <alignment horizontal="center" vertical="center" wrapText="1"/>
      <protection/>
    </xf>
    <xf numFmtId="0" fontId="7" fillId="0" borderId="2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>
      <alignment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7" fillId="0" borderId="40" xfId="56" applyFont="1" applyFill="1" applyBorder="1" applyAlignment="1" applyProtection="1">
      <alignment horizontal="left" vertical="center" wrapText="1" indent="1"/>
      <protection/>
    </xf>
    <xf numFmtId="164" fontId="7" fillId="0" borderId="40" xfId="56" applyNumberFormat="1" applyFont="1" applyFill="1" applyBorder="1" applyAlignment="1" applyProtection="1">
      <alignment horizontal="right" vertical="center" wrapText="1"/>
      <protection/>
    </xf>
    <xf numFmtId="164" fontId="7" fillId="0" borderId="41" xfId="56" applyNumberFormat="1" applyFont="1" applyFill="1" applyBorder="1" applyAlignment="1" applyProtection="1">
      <alignment horizontal="right" vertical="center" wrapText="1"/>
      <protection/>
    </xf>
    <xf numFmtId="0" fontId="0" fillId="0" borderId="0" xfId="56" applyFont="1" applyFill="1">
      <alignment/>
      <protection/>
    </xf>
    <xf numFmtId="0" fontId="7" fillId="0" borderId="19" xfId="56" applyFont="1" applyFill="1" applyBorder="1" applyAlignment="1" applyProtection="1">
      <alignment horizontal="left" vertical="center" wrapText="1" indent="1"/>
      <protection/>
    </xf>
    <xf numFmtId="0" fontId="7" fillId="0" borderId="28" xfId="56" applyFont="1" applyFill="1" applyBorder="1" applyAlignment="1" applyProtection="1">
      <alignment horizontal="left" vertical="center" wrapText="1" indent="1"/>
      <protection/>
    </xf>
    <xf numFmtId="164" fontId="7" fillId="0" borderId="28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28" xfId="56" applyNumberFormat="1" applyFont="1" applyFill="1" applyBorder="1" applyAlignment="1" applyProtection="1">
      <alignment horizontal="right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40" xfId="56" applyFont="1" applyFill="1" applyBorder="1" applyAlignment="1" applyProtection="1">
      <alignment horizontal="left" vertical="center" wrapText="1" indent="1"/>
      <protection/>
    </xf>
    <xf numFmtId="164" fontId="6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11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0" xfId="56" applyFont="1" applyFill="1" applyBorder="1" applyAlignment="1" applyProtection="1">
      <alignment horizontal="left" vertical="center" wrapText="1" indent="1"/>
      <protection/>
    </xf>
    <xf numFmtId="164" fontId="6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15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42" xfId="56" applyFont="1" applyFill="1" applyBorder="1" applyAlignment="1" applyProtection="1">
      <alignment horizontal="left" vertical="center" wrapText="1" indent="1"/>
      <protection/>
    </xf>
    <xf numFmtId="164" fontId="6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43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25" xfId="56" applyFont="1" applyFill="1" applyBorder="1" applyAlignment="1" applyProtection="1">
      <alignment horizontal="left" vertical="center" wrapText="1" indent="1"/>
      <protection/>
    </xf>
    <xf numFmtId="164" fontId="6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7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3" xfId="56" applyFont="1" applyFill="1" applyBorder="1" applyAlignment="1" applyProtection="1">
      <alignment horizontal="left" vertical="center" wrapText="1" indent="1"/>
      <protection/>
    </xf>
    <xf numFmtId="164" fontId="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34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6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19" fillId="0" borderId="30" xfId="56" applyFont="1" applyFill="1" applyBorder="1" applyAlignment="1" applyProtection="1">
      <alignment horizontal="left" vertical="center" wrapText="1" indent="1"/>
      <protection/>
    </xf>
    <xf numFmtId="164" fontId="19" fillId="0" borderId="30" xfId="56" applyNumberFormat="1" applyFont="1" applyFill="1" applyBorder="1" applyAlignment="1" applyProtection="1">
      <alignment horizontal="right" vertical="center" wrapText="1"/>
      <protection/>
    </xf>
    <xf numFmtId="164" fontId="19" fillId="0" borderId="15" xfId="56" applyNumberFormat="1" applyFont="1" applyFill="1" applyBorder="1" applyAlignment="1" applyProtection="1">
      <alignment horizontal="right" vertical="center" wrapText="1"/>
      <protection/>
    </xf>
    <xf numFmtId="0" fontId="6" fillId="0" borderId="30" xfId="56" applyFont="1" applyFill="1" applyBorder="1" applyAlignment="1" applyProtection="1">
      <alignment horizontal="left" vertical="center" wrapText="1" indent="2"/>
      <protection/>
    </xf>
    <xf numFmtId="164" fontId="6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15" xfId="56" applyNumberFormat="1" applyFont="1" applyFill="1" applyBorder="1" applyAlignment="1" applyProtection="1">
      <alignment horizontal="right" vertical="center" wrapText="1"/>
      <protection locked="0"/>
    </xf>
    <xf numFmtId="0" fontId="6" fillId="0" borderId="31" xfId="56" applyFont="1" applyFill="1" applyBorder="1" applyAlignment="1" applyProtection="1">
      <alignment horizontal="left" vertical="center" wrapText="1" indent="2"/>
      <protection/>
    </xf>
    <xf numFmtId="164" fontId="6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44" xfId="56" applyNumberFormat="1" applyFont="1" applyFill="1" applyBorder="1" applyAlignment="1" applyProtection="1">
      <alignment horizontal="right" vertical="center" wrapText="1"/>
      <protection/>
    </xf>
    <xf numFmtId="0" fontId="6" fillId="0" borderId="0" xfId="56" applyFont="1" applyFill="1" applyAlignment="1" applyProtection="1">
      <alignment horizontal="left" indent="1"/>
      <protection/>
    </xf>
    <xf numFmtId="0" fontId="19" fillId="0" borderId="33" xfId="56" applyFont="1" applyFill="1" applyBorder="1" applyAlignment="1" applyProtection="1">
      <alignment horizontal="left" vertical="center" wrapText="1" indent="1"/>
      <protection/>
    </xf>
    <xf numFmtId="164" fontId="19" fillId="0" borderId="33" xfId="56" applyNumberFormat="1" applyFont="1" applyFill="1" applyBorder="1" applyAlignment="1" applyProtection="1">
      <alignment horizontal="right" vertical="center" wrapText="1"/>
      <protection/>
    </xf>
    <xf numFmtId="164" fontId="19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15" xfId="56" applyNumberFormat="1" applyFont="1" applyFill="1" applyBorder="1" applyAlignment="1" applyProtection="1">
      <alignment horizontal="right" vertical="center" wrapText="1"/>
      <protection locked="0"/>
    </xf>
    <xf numFmtId="0" fontId="19" fillId="0" borderId="42" xfId="56" applyFont="1" applyFill="1" applyBorder="1" applyAlignment="1" applyProtection="1">
      <alignment horizontal="left" vertical="center" wrapText="1" indent="1"/>
      <protection/>
    </xf>
    <xf numFmtId="164" fontId="19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43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28" xfId="56" applyNumberFormat="1" applyFont="1" applyFill="1" applyBorder="1" applyAlignment="1" applyProtection="1">
      <alignment horizontal="right" vertical="center" wrapText="1"/>
      <protection/>
    </xf>
    <xf numFmtId="164" fontId="7" fillId="0" borderId="44" xfId="56" applyNumberFormat="1" applyFont="1" applyFill="1" applyBorder="1" applyAlignment="1" applyProtection="1">
      <alignment horizontal="right" vertical="center" wrapText="1"/>
      <protection/>
    </xf>
    <xf numFmtId="164" fontId="7" fillId="0" borderId="41" xfId="56" applyNumberFormat="1" applyFont="1" applyFill="1" applyBorder="1" applyAlignment="1" applyProtection="1">
      <alignment horizontal="right" vertical="center" wrapText="1"/>
      <protection/>
    </xf>
    <xf numFmtId="0" fontId="20" fillId="0" borderId="0" xfId="56" applyFont="1" applyFill="1">
      <alignment/>
      <protection/>
    </xf>
    <xf numFmtId="49" fontId="6" fillId="0" borderId="12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21" xfId="56" applyFont="1" applyFill="1" applyBorder="1" applyAlignment="1" applyProtection="1">
      <alignment horizontal="left" vertical="center" wrapText="1" indent="1"/>
      <protection/>
    </xf>
    <xf numFmtId="164" fontId="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28" xfId="56" applyFont="1" applyFill="1" applyBorder="1" applyAlignment="1" applyProtection="1">
      <alignment horizontal="left" vertical="center" wrapText="1" indent="1"/>
      <protection/>
    </xf>
    <xf numFmtId="164" fontId="21" fillId="0" borderId="28" xfId="56" applyNumberFormat="1" applyFont="1" applyFill="1" applyBorder="1" applyAlignment="1" applyProtection="1">
      <alignment horizontal="right" vertical="center" wrapText="1"/>
      <protection/>
    </xf>
    <xf numFmtId="164" fontId="21" fillId="0" borderId="41" xfId="56" applyNumberFormat="1" applyFont="1" applyFill="1" applyBorder="1" applyAlignment="1" applyProtection="1">
      <alignment horizontal="right" vertical="center" wrapText="1"/>
      <protection/>
    </xf>
    <xf numFmtId="49" fontId="7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7" fillId="0" borderId="28" xfId="56" applyFont="1" applyFill="1" applyBorder="1" applyAlignment="1" applyProtection="1">
      <alignment horizontal="left" vertical="center" wrapText="1" indent="1"/>
      <protection/>
    </xf>
    <xf numFmtId="164" fontId="7" fillId="0" borderId="28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8" xfId="56" applyNumberFormat="1" applyFont="1" applyFill="1" applyBorder="1" applyAlignment="1" applyProtection="1">
      <alignment horizontal="right" vertical="center" wrapText="1"/>
      <protection/>
    </xf>
    <xf numFmtId="164" fontId="19" fillId="0" borderId="41" xfId="56" applyNumberFormat="1" applyFont="1" applyFill="1" applyBorder="1" applyAlignment="1" applyProtection="1">
      <alignment horizontal="right" vertical="center" wrapText="1"/>
      <protection/>
    </xf>
    <xf numFmtId="0" fontId="6" fillId="0" borderId="33" xfId="56" applyFont="1" applyFill="1" applyBorder="1" applyAlignment="1" applyProtection="1">
      <alignment horizontal="left" vertical="center" wrapText="1" indent="2"/>
      <protection/>
    </xf>
    <xf numFmtId="164" fontId="6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43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35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6" xfId="56" applyFont="1" applyFill="1" applyBorder="1" applyAlignment="1" applyProtection="1">
      <alignment horizontal="left" vertical="center" wrapText="1" indent="2"/>
      <protection/>
    </xf>
    <xf numFmtId="164" fontId="6" fillId="0" borderId="37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56" applyFont="1" applyFill="1" applyBorder="1" applyAlignment="1" applyProtection="1">
      <alignment horizontal="left" vertical="center" wrapText="1" indent="1"/>
      <protection/>
    </xf>
    <xf numFmtId="0" fontId="0" fillId="0" borderId="45" xfId="56" applyFont="1" applyFill="1" applyBorder="1">
      <alignment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164" fontId="4" fillId="0" borderId="0" xfId="56" applyNumberFormat="1" applyFont="1" applyFill="1" applyBorder="1" applyAlignment="1" applyProtection="1">
      <alignment vertical="center" wrapText="1"/>
      <protection/>
    </xf>
    <xf numFmtId="0" fontId="7" fillId="0" borderId="40" xfId="56" applyFont="1" applyFill="1" applyBorder="1" applyAlignment="1" applyProtection="1">
      <alignment vertical="center" wrapText="1"/>
      <protection/>
    </xf>
    <xf numFmtId="164" fontId="7" fillId="0" borderId="40" xfId="56" applyNumberFormat="1" applyFont="1" applyFill="1" applyBorder="1" applyAlignment="1" applyProtection="1">
      <alignment vertical="center" wrapText="1"/>
      <protection/>
    </xf>
    <xf numFmtId="164" fontId="7" fillId="0" borderId="11" xfId="56" applyNumberFormat="1" applyFont="1" applyFill="1" applyBorder="1" applyAlignment="1" applyProtection="1">
      <alignment vertical="center" wrapText="1"/>
      <protection/>
    </xf>
    <xf numFmtId="164" fontId="6" fillId="0" borderId="21" xfId="56" applyNumberFormat="1" applyFont="1" applyFill="1" applyBorder="1" applyAlignment="1" applyProtection="1">
      <alignment vertical="center" wrapText="1"/>
      <protection locked="0"/>
    </xf>
    <xf numFmtId="164" fontId="6" fillId="0" borderId="13" xfId="56" applyNumberFormat="1" applyFont="1" applyFill="1" applyBorder="1" applyAlignment="1" applyProtection="1">
      <alignment vertical="center" wrapText="1"/>
      <protection locked="0"/>
    </xf>
    <xf numFmtId="164" fontId="6" fillId="0" borderId="30" xfId="56" applyNumberFormat="1" applyFont="1" applyFill="1" applyBorder="1" applyAlignment="1" applyProtection="1">
      <alignment vertical="center" wrapText="1"/>
      <protection locked="0"/>
    </xf>
    <xf numFmtId="164" fontId="6" fillId="0" borderId="15" xfId="56" applyNumberFormat="1" applyFont="1" applyFill="1" applyBorder="1" applyAlignment="1" applyProtection="1">
      <alignment vertical="center" wrapText="1"/>
      <protection locked="0"/>
    </xf>
    <xf numFmtId="164" fontId="6" fillId="0" borderId="31" xfId="56" applyNumberFormat="1" applyFont="1" applyFill="1" applyBorder="1" applyAlignment="1" applyProtection="1">
      <alignment vertical="center" wrapText="1"/>
      <protection locked="0"/>
    </xf>
    <xf numFmtId="164" fontId="6" fillId="0" borderId="18" xfId="56" applyNumberFormat="1" applyFont="1" applyFill="1" applyBorder="1" applyAlignment="1" applyProtection="1">
      <alignment vertical="center" wrapText="1"/>
      <protection locked="0"/>
    </xf>
    <xf numFmtId="0" fontId="6" fillId="0" borderId="46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Border="1" applyAlignment="1" applyProtection="1">
      <alignment horizontal="left" vertical="center" wrapText="1" indent="1"/>
      <protection/>
    </xf>
    <xf numFmtId="0" fontId="6" fillId="0" borderId="30" xfId="56" applyFont="1" applyFill="1" applyBorder="1" applyAlignment="1" applyProtection="1">
      <alignment horizontal="left" indent="1"/>
      <protection/>
    </xf>
    <xf numFmtId="0" fontId="6" fillId="0" borderId="31" xfId="56" applyFont="1" applyFill="1" applyBorder="1" applyAlignment="1" applyProtection="1">
      <alignment horizontal="left" vertical="center" wrapText="1" indent="1"/>
      <protection/>
    </xf>
    <xf numFmtId="0" fontId="7" fillId="0" borderId="28" xfId="56" applyFont="1" applyFill="1" applyBorder="1" applyAlignment="1" applyProtection="1">
      <alignment vertical="center" wrapText="1"/>
      <protection/>
    </xf>
    <xf numFmtId="164" fontId="7" fillId="0" borderId="28" xfId="56" applyNumberFormat="1" applyFont="1" applyFill="1" applyBorder="1" applyAlignment="1" applyProtection="1">
      <alignment vertical="center" wrapText="1"/>
      <protection/>
    </xf>
    <xf numFmtId="164" fontId="7" fillId="0" borderId="20" xfId="56" applyNumberFormat="1" applyFont="1" applyFill="1" applyBorder="1" applyAlignment="1" applyProtection="1">
      <alignment vertical="center" wrapText="1"/>
      <protection/>
    </xf>
    <xf numFmtId="164" fontId="6" fillId="0" borderId="33" xfId="56" applyNumberFormat="1" applyFont="1" applyFill="1" applyBorder="1" applyAlignment="1" applyProtection="1">
      <alignment vertical="center" wrapText="1"/>
      <protection locked="0"/>
    </xf>
    <xf numFmtId="164" fontId="6" fillId="0" borderId="34" xfId="56" applyNumberFormat="1" applyFont="1" applyFill="1" applyBorder="1" applyAlignment="1" applyProtection="1">
      <alignment vertical="center" wrapText="1"/>
      <protection locked="0"/>
    </xf>
    <xf numFmtId="164" fontId="7" fillId="0" borderId="28" xfId="56" applyNumberFormat="1" applyFont="1" applyFill="1" applyBorder="1" applyAlignment="1" applyProtection="1">
      <alignment vertical="center" wrapText="1"/>
      <protection locked="0"/>
    </xf>
    <xf numFmtId="164" fontId="7" fillId="0" borderId="20" xfId="56" applyNumberFormat="1" applyFont="1" applyFill="1" applyBorder="1" applyAlignment="1" applyProtection="1">
      <alignment vertical="center" wrapText="1"/>
      <protection locked="0"/>
    </xf>
    <xf numFmtId="0" fontId="21" fillId="0" borderId="28" xfId="56" applyFont="1" applyFill="1" applyBorder="1" applyAlignment="1" applyProtection="1">
      <alignment horizontal="left" vertical="center" wrapText="1" indent="1"/>
      <protection/>
    </xf>
    <xf numFmtId="164" fontId="6" fillId="0" borderId="42" xfId="56" applyNumberFormat="1" applyFont="1" applyFill="1" applyBorder="1" applyAlignment="1" applyProtection="1">
      <alignment vertical="center" wrapText="1"/>
      <protection locked="0"/>
    </xf>
    <xf numFmtId="164" fontId="6" fillId="0" borderId="43" xfId="56" applyNumberFormat="1" applyFont="1" applyFill="1" applyBorder="1" applyAlignment="1" applyProtection="1">
      <alignment vertical="center" wrapText="1"/>
      <protection locked="0"/>
    </xf>
    <xf numFmtId="0" fontId="6" fillId="0" borderId="36" xfId="56" applyFont="1" applyFill="1" applyBorder="1" applyAlignment="1" applyProtection="1">
      <alignment horizontal="left" vertical="center" wrapText="1" indent="1"/>
      <protection/>
    </xf>
    <xf numFmtId="164" fontId="6" fillId="24" borderId="37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56" applyFont="1" applyFill="1" applyBorder="1" applyAlignment="1" applyProtection="1">
      <alignment vertical="center" wrapText="1"/>
      <protection/>
    </xf>
    <xf numFmtId="0" fontId="4" fillId="0" borderId="0" xfId="56" applyFont="1" applyFill="1">
      <alignment/>
      <protection/>
    </xf>
    <xf numFmtId="0" fontId="10" fillId="0" borderId="45" xfId="56" applyFill="1" applyBorder="1">
      <alignment/>
      <protection/>
    </xf>
    <xf numFmtId="0" fontId="22" fillId="0" borderId="0" xfId="56" applyFont="1" applyFill="1">
      <alignment/>
      <protection/>
    </xf>
    <xf numFmtId="3" fontId="7" fillId="0" borderId="28" xfId="56" applyNumberFormat="1" applyFont="1" applyFill="1" applyBorder="1" applyAlignment="1" applyProtection="1">
      <alignment horizontal="right" vertical="center" wrapText="1"/>
      <protection/>
    </xf>
    <xf numFmtId="3" fontId="7" fillId="0" borderId="20" xfId="56" applyNumberFormat="1" applyFont="1" applyFill="1" applyBorder="1" applyAlignment="1" applyProtection="1">
      <alignment horizontal="right" vertical="center" wrapText="1"/>
      <protection/>
    </xf>
    <xf numFmtId="3" fontId="6" fillId="0" borderId="33" xfId="56" applyNumberFormat="1" applyFont="1" applyFill="1" applyBorder="1" applyAlignment="1" applyProtection="1">
      <alignment horizontal="right" vertical="center" wrapText="1"/>
      <protection/>
    </xf>
    <xf numFmtId="3" fontId="6" fillId="0" borderId="34" xfId="56" applyNumberFormat="1" applyFont="1" applyFill="1" applyBorder="1" applyAlignment="1" applyProtection="1">
      <alignment horizontal="right" vertical="center" wrapText="1"/>
      <protection/>
    </xf>
    <xf numFmtId="3" fontId="6" fillId="0" borderId="36" xfId="56" applyNumberFormat="1" applyFont="1" applyFill="1" applyBorder="1" applyAlignment="1" applyProtection="1">
      <alignment horizontal="right" vertical="center" wrapText="1"/>
      <protection/>
    </xf>
    <xf numFmtId="3" fontId="6" fillId="0" borderId="37" xfId="56" applyNumberFormat="1" applyFont="1" applyFill="1" applyBorder="1" applyAlignment="1" applyProtection="1">
      <alignment horizontal="right" vertical="center" wrapText="1"/>
      <protection/>
    </xf>
    <xf numFmtId="164" fontId="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3" fillId="0" borderId="19" xfId="0" applyNumberFormat="1" applyFont="1" applyFill="1" applyBorder="1" applyAlignment="1">
      <alignment horizontal="centerContinuous" vertical="center" wrapText="1"/>
    </xf>
    <xf numFmtId="164" fontId="3" fillId="0" borderId="28" xfId="0" applyNumberFormat="1" applyFont="1" applyFill="1" applyBorder="1" applyAlignment="1">
      <alignment horizontal="centerContinuous" vertical="center" wrapText="1"/>
    </xf>
    <xf numFmtId="164" fontId="3" fillId="0" borderId="20" xfId="0" applyNumberFormat="1" applyFont="1" applyFill="1" applyBorder="1" applyAlignment="1">
      <alignment horizontal="centerContinuous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 wrapText="1"/>
    </xf>
    <xf numFmtId="164" fontId="23" fillId="0" borderId="45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164" fontId="7" fillId="0" borderId="41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0" fillId="0" borderId="47" xfId="0" applyNumberFormat="1" applyFill="1" applyBorder="1" applyAlignment="1">
      <alignment horizontal="left" vertical="center" wrapText="1" indent="1"/>
    </xf>
    <xf numFmtId="164" fontId="6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33" xfId="0" applyNumberFormat="1" applyFont="1" applyFill="1" applyBorder="1" applyAlignment="1" applyProtection="1">
      <alignment vertical="center" wrapText="1"/>
      <protection locked="0"/>
    </xf>
    <xf numFmtId="164" fontId="6" fillId="0" borderId="34" xfId="0" applyNumberFormat="1" applyFont="1" applyFill="1" applyBorder="1" applyAlignment="1" applyProtection="1">
      <alignment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42" xfId="0" applyNumberFormat="1" applyFont="1" applyFill="1" applyBorder="1" applyAlignment="1" applyProtection="1">
      <alignment vertical="center" wrapText="1"/>
      <protection locked="0"/>
    </xf>
    <xf numFmtId="164" fontId="6" fillId="0" borderId="30" xfId="0" applyNumberFormat="1" applyFont="1" applyFill="1" applyBorder="1" applyAlignment="1" applyProtection="1">
      <alignment vertical="center" wrapText="1"/>
      <protection locked="0"/>
    </xf>
    <xf numFmtId="164" fontId="6" fillId="0" borderId="15" xfId="0" applyNumberFormat="1" applyFont="1" applyFill="1" applyBorder="1" applyAlignment="1" applyProtection="1">
      <alignment vertical="center" wrapText="1"/>
      <protection locked="0"/>
    </xf>
    <xf numFmtId="164" fontId="6" fillId="0" borderId="49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48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1" xfId="0" applyNumberFormat="1" applyFont="1" applyFill="1" applyBorder="1" applyAlignment="1" applyProtection="1">
      <alignment vertical="center" wrapText="1"/>
      <protection locked="0"/>
    </xf>
    <xf numFmtId="164" fontId="6" fillId="0" borderId="49" xfId="0" applyNumberFormat="1" applyFont="1" applyFill="1" applyBorder="1" applyAlignment="1" applyProtection="1">
      <alignment vertical="center" wrapText="1"/>
      <protection locked="0"/>
    </xf>
    <xf numFmtId="164" fontId="6" fillId="0" borderId="30" xfId="56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41" xfId="0" applyNumberFormat="1" applyFont="1" applyFill="1" applyBorder="1" applyAlignment="1">
      <alignment horizontal="left" vertical="center" wrapText="1" indent="1"/>
    </xf>
    <xf numFmtId="164" fontId="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164" fontId="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0" xfId="0" applyNumberFormat="1" applyFont="1" applyFill="1" applyBorder="1" applyAlignment="1" applyProtection="1">
      <alignment vertical="center" wrapText="1"/>
      <protection/>
    </xf>
    <xf numFmtId="164" fontId="23" fillId="0" borderId="50" xfId="0" applyNumberFormat="1" applyFont="1" applyFill="1" applyBorder="1" applyAlignment="1">
      <alignment horizontal="left" vertical="center" wrapText="1" indent="1"/>
    </xf>
    <xf numFmtId="164" fontId="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48" xfId="0" applyNumberFormat="1" applyFont="1" applyFill="1" applyBorder="1" applyAlignment="1">
      <alignment horizontal="left" vertical="center" wrapText="1" indent="1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0" xfId="0" applyNumberFormat="1" applyFont="1" applyFill="1" applyBorder="1" applyAlignment="1">
      <alignment horizontal="left" vertical="center" wrapText="1" indent="1"/>
    </xf>
    <xf numFmtId="164" fontId="6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1" xfId="0" applyNumberFormat="1" applyFill="1" applyBorder="1" applyAlignment="1">
      <alignment horizontal="left" vertical="center" wrapText="1" indent="1"/>
    </xf>
    <xf numFmtId="164" fontId="6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2" xfId="0" applyNumberFormat="1" applyFill="1" applyBorder="1" applyAlignment="1">
      <alignment horizontal="left" vertical="center" wrapText="1" indent="1"/>
    </xf>
    <xf numFmtId="164" fontId="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6" fillId="24" borderId="36" xfId="0" applyNumberFormat="1" applyFont="1" applyFill="1" applyBorder="1" applyAlignment="1" applyProtection="1">
      <alignment horizontal="right" vertical="center" wrapText="1"/>
      <protection locked="0"/>
    </xf>
    <xf numFmtId="164" fontId="6" fillId="24" borderId="37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9" xfId="0" applyNumberFormat="1" applyFont="1" applyFill="1" applyBorder="1" applyAlignment="1">
      <alignment horizontal="left" vertical="center" wrapText="1" indent="1"/>
    </xf>
    <xf numFmtId="164" fontId="7" fillId="0" borderId="24" xfId="0" applyNumberFormat="1" applyFont="1" applyFill="1" applyBorder="1" applyAlignment="1">
      <alignment horizontal="left" vertical="center" wrapText="1" indent="1"/>
    </xf>
    <xf numFmtId="164" fontId="7" fillId="0" borderId="25" xfId="0" applyNumberFormat="1" applyFont="1" applyFill="1" applyBorder="1" applyAlignment="1" applyProtection="1">
      <alignment horizontal="right" vertical="center" wrapText="1"/>
      <protection/>
    </xf>
    <xf numFmtId="164" fontId="7" fillId="0" borderId="24" xfId="0" applyNumberFormat="1" applyFont="1" applyFill="1" applyBorder="1" applyAlignment="1">
      <alignment horizontal="right" vertical="center" wrapText="1" indent="1"/>
    </xf>
    <xf numFmtId="164" fontId="7" fillId="0" borderId="26" xfId="0" applyNumberFormat="1" applyFont="1" applyFill="1" applyBorder="1" applyAlignment="1" applyProtection="1">
      <alignment horizontal="right" vertical="center" wrapText="1"/>
      <protection/>
    </xf>
    <xf numFmtId="164" fontId="0" fillId="0" borderId="45" xfId="0" applyNumberFormat="1" applyFill="1" applyBorder="1" applyAlignment="1">
      <alignment vertical="center" wrapText="1"/>
    </xf>
    <xf numFmtId="164" fontId="20" fillId="0" borderId="0" xfId="0" applyNumberFormat="1" applyFont="1" applyFill="1" applyAlignment="1">
      <alignment vertical="center" wrapText="1"/>
    </xf>
    <xf numFmtId="164" fontId="23" fillId="0" borderId="47" xfId="0" applyNumberFormat="1" applyFont="1" applyFill="1" applyBorder="1" applyAlignment="1">
      <alignment horizontal="left" vertical="center" wrapText="1" indent="1"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6" fillId="0" borderId="20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 indent="1"/>
    </xf>
    <xf numFmtId="3" fontId="17" fillId="0" borderId="0" xfId="0" applyNumberFormat="1" applyFont="1" applyFill="1" applyAlignment="1">
      <alignment horizontal="right" indent="1"/>
    </xf>
    <xf numFmtId="0" fontId="17" fillId="0" borderId="0" xfId="0" applyFont="1" applyFill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25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5" fillId="0" borderId="53" xfId="0" applyFont="1" applyFill="1" applyBorder="1" applyAlignment="1" applyProtection="1">
      <alignment horizontal="left" vertical="center" wrapText="1"/>
      <protection locked="0"/>
    </xf>
    <xf numFmtId="3" fontId="29" fillId="0" borderId="33" xfId="0" applyNumberFormat="1" applyFont="1" applyFill="1" applyBorder="1" applyAlignment="1">
      <alignment/>
    </xf>
    <xf numFmtId="3" fontId="29" fillId="0" borderId="54" xfId="0" applyNumberFormat="1" applyFont="1" applyFill="1" applyBorder="1" applyAlignment="1">
      <alignment/>
    </xf>
    <xf numFmtId="164" fontId="5" fillId="0" borderId="55" xfId="0" applyNumberFormat="1" applyFont="1" applyFill="1" applyBorder="1" applyAlignment="1" applyProtection="1">
      <alignment horizontal="right" vertical="center" wrapText="1"/>
      <protection/>
    </xf>
    <xf numFmtId="0" fontId="5" fillId="0" borderId="56" xfId="0" applyFont="1" applyFill="1" applyBorder="1" applyAlignment="1" applyProtection="1">
      <alignment horizontal="left" vertical="center" wrapText="1"/>
      <protection locked="0"/>
    </xf>
    <xf numFmtId="3" fontId="5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8" xfId="0" applyFill="1" applyBorder="1" applyAlignment="1">
      <alignment/>
    </xf>
    <xf numFmtId="0" fontId="5" fillId="0" borderId="59" xfId="0" applyFont="1" applyFill="1" applyBorder="1" applyAlignment="1" applyProtection="1">
      <alignment horizontal="left" vertical="center" wrapText="1"/>
      <protection locked="0"/>
    </xf>
    <xf numFmtId="3" fontId="5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9" xfId="0" applyFont="1" applyFill="1" applyBorder="1" applyAlignment="1" applyProtection="1">
      <alignment vertical="center" wrapText="1"/>
      <protection/>
    </xf>
    <xf numFmtId="3" fontId="27" fillId="25" borderId="28" xfId="0" applyNumberFormat="1" applyFont="1" applyFill="1" applyBorder="1" applyAlignment="1" applyProtection="1">
      <alignment horizontal="right" vertical="center" wrapText="1"/>
      <protection/>
    </xf>
    <xf numFmtId="164" fontId="27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10" fillId="0" borderId="0" xfId="0" applyNumberFormat="1" applyFont="1" applyFill="1" applyAlignment="1">
      <alignment horizontal="left" vertical="center" wrapText="1"/>
    </xf>
    <xf numFmtId="164" fontId="1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indent="1"/>
    </xf>
    <xf numFmtId="3" fontId="3" fillId="0" borderId="13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36" xfId="0" applyFont="1" applyFill="1" applyBorder="1" applyAlignment="1" applyProtection="1">
      <alignment horizontal="center" vertical="center"/>
      <protection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Continuous" vertical="center" wrapText="1"/>
    </xf>
    <xf numFmtId="0" fontId="3" fillId="0" borderId="46" xfId="0" applyFont="1" applyFill="1" applyBorder="1" applyAlignment="1">
      <alignment horizontal="centerContinuous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3" fontId="3" fillId="0" borderId="67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 indent="1"/>
    </xf>
    <xf numFmtId="3" fontId="21" fillId="0" borderId="2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 indent="1"/>
    </xf>
    <xf numFmtId="3" fontId="6" fillId="0" borderId="15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>
      <alignment vertical="center" wrapText="1"/>
    </xf>
    <xf numFmtId="3" fontId="21" fillId="0" borderId="20" xfId="0" applyNumberFormat="1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 indent="1"/>
    </xf>
    <xf numFmtId="3" fontId="6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 indent="1"/>
    </xf>
    <xf numFmtId="3" fontId="6" fillId="0" borderId="43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 indent="1"/>
    </xf>
    <xf numFmtId="3" fontId="6" fillId="0" borderId="18" xfId="0" applyNumberFormat="1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 indent="1"/>
    </xf>
    <xf numFmtId="3" fontId="6" fillId="0" borderId="34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 wrapText="1" indent="1"/>
    </xf>
    <xf numFmtId="3" fontId="6" fillId="0" borderId="68" xfId="0" applyNumberFormat="1" applyFont="1" applyFill="1" applyBorder="1" applyAlignment="1" applyProtection="1">
      <alignment vertical="center" wrapText="1"/>
      <protection locked="0"/>
    </xf>
    <xf numFmtId="0" fontId="21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horizontal="left" wrapText="1" indent="1"/>
    </xf>
    <xf numFmtId="3" fontId="6" fillId="0" borderId="69" xfId="0" applyNumberFormat="1" applyFont="1" applyFill="1" applyBorder="1" applyAlignment="1" applyProtection="1">
      <alignment vertical="center" wrapText="1"/>
      <protection/>
    </xf>
    <xf numFmtId="3" fontId="32" fillId="0" borderId="0" xfId="0" applyNumberFormat="1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 indent="1"/>
    </xf>
    <xf numFmtId="3" fontId="6" fillId="0" borderId="70" xfId="0" applyNumberFormat="1" applyFont="1" applyFill="1" applyBorder="1" applyAlignment="1" applyProtection="1">
      <alignment vertical="center" wrapText="1"/>
      <protection locked="0"/>
    </xf>
    <xf numFmtId="0" fontId="5" fillId="0" borderId="71" xfId="0" applyFont="1" applyBorder="1" applyAlignment="1">
      <alignment horizontal="left" wrapText="1" indent="1"/>
    </xf>
    <xf numFmtId="3" fontId="21" fillId="0" borderId="69" xfId="0" applyNumberFormat="1" applyFont="1" applyFill="1" applyBorder="1" applyAlignment="1">
      <alignment vertical="center" wrapText="1"/>
    </xf>
    <xf numFmtId="0" fontId="33" fillId="0" borderId="29" xfId="0" applyFont="1" applyFill="1" applyBorder="1" applyAlignment="1">
      <alignment horizontal="left" wrapText="1" indent="1"/>
    </xf>
    <xf numFmtId="0" fontId="21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 applyProtection="1">
      <alignment vertical="center" wrapText="1"/>
      <protection locked="0"/>
    </xf>
    <xf numFmtId="0" fontId="33" fillId="0" borderId="19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5" fillId="0" borderId="32" xfId="0" applyFont="1" applyBorder="1" applyAlignment="1">
      <alignment horizontal="center" wrapText="1"/>
    </xf>
    <xf numFmtId="0" fontId="36" fillId="0" borderId="33" xfId="0" applyFont="1" applyBorder="1" applyAlignment="1">
      <alignment horizontal="center" wrapText="1"/>
    </xf>
    <xf numFmtId="3" fontId="6" fillId="0" borderId="34" xfId="0" applyNumberFormat="1" applyFont="1" applyFill="1" applyBorder="1" applyAlignment="1" applyProtection="1">
      <alignment vertical="center" wrapText="1"/>
      <protection locked="0"/>
    </xf>
    <xf numFmtId="0" fontId="35" fillId="0" borderId="14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3" fontId="6" fillId="0" borderId="15" xfId="0" applyNumberFormat="1" applyFont="1" applyFill="1" applyBorder="1" applyAlignment="1" applyProtection="1">
      <alignment vertical="center" wrapText="1"/>
      <protection locked="0"/>
    </xf>
    <xf numFmtId="0" fontId="36" fillId="0" borderId="35" xfId="0" applyFont="1" applyBorder="1" applyAlignment="1">
      <alignment horizontal="center" wrapText="1"/>
    </xf>
    <xf numFmtId="0" fontId="36" fillId="0" borderId="36" xfId="0" applyFont="1" applyBorder="1" applyAlignment="1">
      <alignment horizontal="center" wrapText="1"/>
    </xf>
    <xf numFmtId="0" fontId="6" fillId="0" borderId="36" xfId="0" applyFont="1" applyFill="1" applyBorder="1" applyAlignment="1">
      <alignment horizontal="left" vertical="center" wrapText="1" indent="1"/>
    </xf>
    <xf numFmtId="3" fontId="6" fillId="0" borderId="37" xfId="0" applyNumberFormat="1" applyFont="1" applyFill="1" applyBorder="1" applyAlignment="1" applyProtection="1">
      <alignment vertical="center" wrapText="1"/>
      <protection locked="0"/>
    </xf>
    <xf numFmtId="0" fontId="37" fillId="0" borderId="24" xfId="0" applyFont="1" applyBorder="1" applyAlignment="1">
      <alignment horizontal="center" wrapText="1"/>
    </xf>
    <xf numFmtId="0" fontId="37" fillId="0" borderId="72" xfId="0" applyFont="1" applyBorder="1" applyAlignment="1">
      <alignment horizontal="center" wrapText="1"/>
    </xf>
    <xf numFmtId="0" fontId="38" fillId="0" borderId="72" xfId="0" applyFont="1" applyBorder="1" applyAlignment="1">
      <alignment horizontal="left" wrapText="1" indent="1"/>
    </xf>
    <xf numFmtId="3" fontId="7" fillId="0" borderId="27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3" fontId="7" fillId="0" borderId="6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6" fillId="0" borderId="30" xfId="0" applyFont="1" applyFill="1" applyBorder="1" applyAlignment="1">
      <alignment horizontal="right" vertical="center" wrapText="1" indent="2"/>
    </xf>
    <xf numFmtId="49" fontId="19" fillId="0" borderId="33" xfId="56" applyNumberFormat="1" applyFont="1" applyFill="1" applyBorder="1" applyAlignment="1" applyProtection="1">
      <alignment horizontal="left" vertical="center" wrapText="1" indent="1"/>
      <protection/>
    </xf>
    <xf numFmtId="3" fontId="19" fillId="0" borderId="15" xfId="0" applyNumberFormat="1" applyFont="1" applyFill="1" applyBorder="1" applyAlignment="1" applyProtection="1">
      <alignment vertical="center" wrapText="1"/>
      <protection locked="0"/>
    </xf>
    <xf numFmtId="49" fontId="19" fillId="0" borderId="30" xfId="56" applyNumberFormat="1" applyFont="1" applyFill="1" applyBorder="1" applyAlignment="1" applyProtection="1" quotePrefix="1">
      <alignment horizontal="left" vertical="center" wrapText="1" indent="1"/>
      <protection/>
    </xf>
    <xf numFmtId="3" fontId="21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3" fontId="7" fillId="0" borderId="38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23" fillId="0" borderId="19" xfId="0" applyFont="1" applyFill="1" applyBorder="1" applyAlignment="1">
      <alignment horizontal="left" vertical="center"/>
    </xf>
    <xf numFmtId="0" fontId="0" fillId="0" borderId="74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4" fontId="2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7" xfId="0" applyNumberFormat="1" applyFont="1" applyFill="1" applyBorder="1" applyAlignment="1">
      <alignment vertical="center" wrapText="1"/>
    </xf>
    <xf numFmtId="164" fontId="7" fillId="0" borderId="38" xfId="0" applyNumberFormat="1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left" wrapText="1" indent="1"/>
    </xf>
    <xf numFmtId="3" fontId="7" fillId="0" borderId="41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30" fillId="0" borderId="19" xfId="0" applyFont="1" applyBorder="1" applyAlignment="1">
      <alignment/>
    </xf>
    <xf numFmtId="3" fontId="30" fillId="0" borderId="20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164" fontId="31" fillId="0" borderId="0" xfId="0" applyNumberFormat="1" applyFont="1" applyFill="1" applyAlignment="1">
      <alignment horizontal="center" vertical="center" wrapText="1"/>
    </xf>
    <xf numFmtId="164" fontId="31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6" fillId="0" borderId="32" xfId="0" applyFont="1" applyFill="1" applyBorder="1" applyAlignment="1">
      <alignment horizontal="left" vertical="center" wrapText="1"/>
    </xf>
    <xf numFmtId="166" fontId="6" fillId="0" borderId="5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4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166" fontId="7" fillId="0" borderId="46" xfId="0" applyNumberFormat="1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66" fontId="6" fillId="0" borderId="7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166" fontId="7" fillId="0" borderId="75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166" fontId="7" fillId="0" borderId="29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164" fontId="7" fillId="0" borderId="15" xfId="0" applyNumberFormat="1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>
      <alignment vertical="center" wrapText="1"/>
    </xf>
    <xf numFmtId="166" fontId="7" fillId="0" borderId="64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 applyProtection="1">
      <alignment vertical="center" wrapText="1"/>
      <protection locked="0"/>
    </xf>
    <xf numFmtId="164" fontId="7" fillId="0" borderId="37" xfId="0" applyNumberFormat="1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>
      <alignment vertical="center" wrapText="1"/>
    </xf>
    <xf numFmtId="166" fontId="7" fillId="0" borderId="72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3" fillId="0" borderId="76" xfId="0" applyFont="1" applyFill="1" applyBorder="1" applyAlignment="1">
      <alignment vertical="center" wrapText="1"/>
    </xf>
    <xf numFmtId="166" fontId="7" fillId="0" borderId="39" xfId="0" applyNumberFormat="1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 applyProtection="1">
      <alignment vertical="center" wrapText="1"/>
      <protection locked="0"/>
    </xf>
    <xf numFmtId="0" fontId="6" fillId="0" borderId="5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77" xfId="0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28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42" xfId="0" applyFont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vertical="center" wrapText="1"/>
    </xf>
    <xf numFmtId="164" fontId="7" fillId="0" borderId="43" xfId="0" applyNumberFormat="1" applyFont="1" applyFill="1" applyBorder="1" applyAlignment="1">
      <alignment vertical="center" wrapText="1"/>
    </xf>
    <xf numFmtId="164" fontId="23" fillId="0" borderId="28" xfId="0" applyNumberFormat="1" applyFont="1" applyFill="1" applyBorder="1" applyAlignment="1">
      <alignment/>
    </xf>
    <xf numFmtId="164" fontId="23" fillId="0" borderId="20" xfId="0" applyNumberFormat="1" applyFont="1" applyFill="1" applyBorder="1" applyAlignment="1">
      <alignment/>
    </xf>
    <xf numFmtId="0" fontId="27" fillId="0" borderId="24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164" fontId="23" fillId="0" borderId="25" xfId="0" applyNumberFormat="1" applyFont="1" applyFill="1" applyBorder="1" applyAlignment="1">
      <alignment/>
    </xf>
    <xf numFmtId="164" fontId="23" fillId="0" borderId="38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3" fillId="0" borderId="40" xfId="57" applyFont="1" applyFill="1" applyBorder="1" applyAlignment="1" applyProtection="1">
      <alignment horizontal="center" vertical="center"/>
      <protection/>
    </xf>
    <xf numFmtId="0" fontId="3" fillId="0" borderId="11" xfId="57" applyFont="1" applyFill="1" applyBorder="1" applyAlignment="1" applyProtection="1">
      <alignment horizontal="center" vertical="center"/>
      <protection/>
    </xf>
    <xf numFmtId="0" fontId="10" fillId="0" borderId="0" xfId="57" applyFill="1" applyProtection="1">
      <alignment/>
      <protection/>
    </xf>
    <xf numFmtId="0" fontId="6" fillId="0" borderId="19" xfId="57" applyFont="1" applyFill="1" applyBorder="1" applyAlignment="1" applyProtection="1">
      <alignment horizontal="left" vertical="center" indent="1"/>
      <protection/>
    </xf>
    <xf numFmtId="0" fontId="10" fillId="0" borderId="0" xfId="57" applyFill="1" applyAlignment="1" applyProtection="1">
      <alignment vertical="center"/>
      <protection/>
    </xf>
    <xf numFmtId="0" fontId="6" fillId="0" borderId="16" xfId="57" applyFont="1" applyFill="1" applyBorder="1" applyAlignment="1" applyProtection="1">
      <alignment horizontal="left" vertical="center" indent="1"/>
      <protection/>
    </xf>
    <xf numFmtId="0" fontId="6" fillId="0" borderId="42" xfId="57" applyFont="1" applyFill="1" applyBorder="1" applyAlignment="1" applyProtection="1">
      <alignment horizontal="left" vertical="center" indent="1"/>
      <protection/>
    </xf>
    <xf numFmtId="164" fontId="6" fillId="0" borderId="42" xfId="57" applyNumberFormat="1" applyFont="1" applyFill="1" applyBorder="1" applyAlignment="1" applyProtection="1">
      <alignment vertical="center"/>
      <protection locked="0"/>
    </xf>
    <xf numFmtId="164" fontId="6" fillId="0" borderId="43" xfId="57" applyNumberFormat="1" applyFont="1" applyFill="1" applyBorder="1" applyAlignment="1" applyProtection="1">
      <alignment vertical="center"/>
      <protection/>
    </xf>
    <xf numFmtId="0" fontId="6" fillId="0" borderId="14" xfId="57" applyFont="1" applyFill="1" applyBorder="1" applyAlignment="1" applyProtection="1">
      <alignment horizontal="left" vertical="center" indent="1"/>
      <protection/>
    </xf>
    <xf numFmtId="0" fontId="6" fillId="0" borderId="30" xfId="57" applyFont="1" applyFill="1" applyBorder="1" applyAlignment="1" applyProtection="1">
      <alignment horizontal="left" vertical="center" indent="1"/>
      <protection locked="0"/>
    </xf>
    <xf numFmtId="164" fontId="6" fillId="0" borderId="30" xfId="57" applyNumberFormat="1" applyFont="1" applyFill="1" applyBorder="1" applyAlignment="1" applyProtection="1">
      <alignment vertical="center"/>
      <protection locked="0"/>
    </xf>
    <xf numFmtId="164" fontId="6" fillId="0" borderId="15" xfId="57" applyNumberFormat="1" applyFont="1" applyFill="1" applyBorder="1" applyAlignment="1" applyProtection="1">
      <alignment vertical="center"/>
      <protection/>
    </xf>
    <xf numFmtId="0" fontId="10" fillId="0" borderId="0" xfId="57" applyFill="1" applyAlignment="1" applyProtection="1">
      <alignment vertical="center"/>
      <protection locked="0"/>
    </xf>
    <xf numFmtId="0" fontId="6" fillId="0" borderId="33" xfId="57" applyFont="1" applyFill="1" applyBorder="1" applyAlignment="1" applyProtection="1">
      <alignment horizontal="left" vertical="center" indent="1"/>
      <protection locked="0"/>
    </xf>
    <xf numFmtId="164" fontId="6" fillId="0" borderId="33" xfId="57" applyNumberFormat="1" applyFont="1" applyFill="1" applyBorder="1" applyAlignment="1" applyProtection="1">
      <alignment vertical="center"/>
      <protection locked="0"/>
    </xf>
    <xf numFmtId="164" fontId="6" fillId="0" borderId="34" xfId="57" applyNumberFormat="1" applyFont="1" applyFill="1" applyBorder="1" applyAlignment="1" applyProtection="1">
      <alignment vertical="center"/>
      <protection/>
    </xf>
    <xf numFmtId="0" fontId="6" fillId="0" borderId="31" xfId="57" applyFont="1" applyFill="1" applyBorder="1" applyAlignment="1" applyProtection="1">
      <alignment horizontal="left" vertical="center" indent="1"/>
      <protection locked="0"/>
    </xf>
    <xf numFmtId="164" fontId="6" fillId="0" borderId="31" xfId="57" applyNumberFormat="1" applyFont="1" applyFill="1" applyBorder="1" applyAlignment="1" applyProtection="1">
      <alignment vertical="center"/>
      <protection locked="0"/>
    </xf>
    <xf numFmtId="164" fontId="6" fillId="0" borderId="18" xfId="57" applyNumberFormat="1" applyFont="1" applyFill="1" applyBorder="1" applyAlignment="1" applyProtection="1">
      <alignment vertical="center"/>
      <protection/>
    </xf>
    <xf numFmtId="0" fontId="3" fillId="0" borderId="28" xfId="57" applyFont="1" applyFill="1" applyBorder="1" applyAlignment="1" applyProtection="1">
      <alignment horizontal="left" vertical="center" indent="1"/>
      <protection/>
    </xf>
    <xf numFmtId="164" fontId="7" fillId="0" borderId="28" xfId="57" applyNumberFormat="1" applyFont="1" applyFill="1" applyBorder="1" applyAlignment="1" applyProtection="1">
      <alignment vertical="center"/>
      <protection/>
    </xf>
    <xf numFmtId="164" fontId="7" fillId="0" borderId="20" xfId="57" applyNumberFormat="1" applyFont="1" applyFill="1" applyBorder="1" applyAlignment="1" applyProtection="1">
      <alignment vertical="center"/>
      <protection/>
    </xf>
    <xf numFmtId="0" fontId="6" fillId="0" borderId="32" xfId="57" applyFont="1" applyFill="1" applyBorder="1" applyAlignment="1" applyProtection="1">
      <alignment horizontal="left" vertical="center" indent="1"/>
      <protection/>
    </xf>
    <xf numFmtId="164" fontId="10" fillId="0" borderId="0" xfId="57" applyNumberFormat="1" applyFill="1" applyAlignment="1" applyProtection="1">
      <alignment vertical="center"/>
      <protection locked="0"/>
    </xf>
    <xf numFmtId="0" fontId="7" fillId="0" borderId="19" xfId="57" applyFont="1" applyFill="1" applyBorder="1" applyAlignment="1" applyProtection="1">
      <alignment horizontal="left" vertical="center" indent="1"/>
      <protection/>
    </xf>
    <xf numFmtId="0" fontId="7" fillId="0" borderId="19" xfId="57" applyFont="1" applyFill="1" applyBorder="1" applyAlignment="1" applyProtection="1">
      <alignment horizontal="center"/>
      <protection/>
    </xf>
    <xf numFmtId="0" fontId="3" fillId="0" borderId="28" xfId="57" applyFont="1" applyFill="1" applyBorder="1" applyAlignment="1" applyProtection="1">
      <alignment horizontal="left" indent="1"/>
      <protection locked="0"/>
    </xf>
    <xf numFmtId="164" fontId="7" fillId="0" borderId="28" xfId="57" applyNumberFormat="1" applyFont="1" applyFill="1" applyBorder="1" applyProtection="1">
      <alignment/>
      <protection/>
    </xf>
    <xf numFmtId="164" fontId="7" fillId="0" borderId="20" xfId="57" applyNumberFormat="1" applyFont="1" applyFill="1" applyBorder="1" applyProtection="1">
      <alignment/>
      <protection/>
    </xf>
    <xf numFmtId="0" fontId="10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39" fillId="0" borderId="0" xfId="57" applyFont="1" applyFill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34" fillId="0" borderId="28" xfId="0" applyFont="1" applyFill="1" applyBorder="1" applyAlignment="1">
      <alignment horizontal="center" wrapText="1"/>
    </xf>
    <xf numFmtId="0" fontId="36" fillId="0" borderId="33" xfId="0" applyFont="1" applyFill="1" applyBorder="1" applyAlignment="1">
      <alignment horizontal="center" wrapText="1"/>
    </xf>
    <xf numFmtId="0" fontId="36" fillId="0" borderId="30" xfId="0" applyFont="1" applyFill="1" applyBorder="1" applyAlignment="1">
      <alignment horizontal="center" wrapText="1"/>
    </xf>
    <xf numFmtId="0" fontId="36" fillId="0" borderId="36" xfId="0" applyFont="1" applyFill="1" applyBorder="1" applyAlignment="1">
      <alignment horizontal="center" wrapText="1"/>
    </xf>
    <xf numFmtId="0" fontId="37" fillId="0" borderId="72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6" fillId="0" borderId="35" xfId="0" applyFont="1" applyFill="1" applyBorder="1" applyAlignment="1">
      <alignment horizontal="center" wrapText="1"/>
    </xf>
    <xf numFmtId="0" fontId="37" fillId="0" borderId="24" xfId="0" applyFont="1" applyFill="1" applyBorder="1" applyAlignment="1">
      <alignment horizontal="center" wrapText="1"/>
    </xf>
    <xf numFmtId="1" fontId="0" fillId="0" borderId="60" xfId="0" applyNumberFormat="1" applyFill="1" applyBorder="1" applyAlignment="1">
      <alignment/>
    </xf>
    <xf numFmtId="165" fontId="5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78" xfId="0" applyNumberFormat="1" applyFont="1" applyFill="1" applyBorder="1" applyAlignment="1" applyProtection="1">
      <alignment vertical="center" wrapText="1"/>
      <protection locked="0"/>
    </xf>
    <xf numFmtId="3" fontId="6" fillId="0" borderId="79" xfId="0" applyNumberFormat="1" applyFont="1" applyFill="1" applyBorder="1" applyAlignment="1" applyProtection="1">
      <alignment vertical="center" wrapText="1"/>
      <protection locked="0"/>
    </xf>
    <xf numFmtId="0" fontId="33" fillId="0" borderId="80" xfId="0" applyFont="1" applyBorder="1" applyAlignment="1">
      <alignment horizontal="left" wrapText="1" indent="1"/>
    </xf>
    <xf numFmtId="3" fontId="6" fillId="0" borderId="81" xfId="0" applyNumberFormat="1" applyFont="1" applyFill="1" applyBorder="1" applyAlignment="1" applyProtection="1">
      <alignment vertical="center" wrapText="1"/>
      <protection locked="0"/>
    </xf>
    <xf numFmtId="3" fontId="6" fillId="0" borderId="8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 wrapText="1" indent="2"/>
    </xf>
    <xf numFmtId="3" fontId="0" fillId="0" borderId="83" xfId="0" applyNumberFormat="1" applyFill="1" applyBorder="1" applyAlignment="1">
      <alignment vertical="center" wrapText="1"/>
    </xf>
    <xf numFmtId="0" fontId="6" fillId="0" borderId="36" xfId="0" applyFont="1" applyFill="1" applyBorder="1" applyAlignment="1">
      <alignment horizontal="right" vertical="center" wrapText="1" indent="2"/>
    </xf>
    <xf numFmtId="3" fontId="6" fillId="0" borderId="37" xfId="0" applyNumberFormat="1" applyFont="1" applyFill="1" applyBorder="1" applyAlignment="1" applyProtection="1">
      <alignment vertical="center" wrapText="1"/>
      <protection locked="0"/>
    </xf>
    <xf numFmtId="3" fontId="7" fillId="0" borderId="41" xfId="0" applyNumberFormat="1" applyFont="1" applyFill="1" applyBorder="1" applyAlignment="1" applyProtection="1">
      <alignment vertical="center" wrapText="1"/>
      <protection locked="0"/>
    </xf>
    <xf numFmtId="0" fontId="15" fillId="0" borderId="84" xfId="0" applyFont="1" applyBorder="1" applyAlignment="1">
      <alignment horizontal="center" wrapText="1"/>
    </xf>
    <xf numFmtId="0" fontId="15" fillId="0" borderId="85" xfId="0" applyFont="1" applyBorder="1" applyAlignment="1">
      <alignment horizontal="center" wrapText="1"/>
    </xf>
    <xf numFmtId="164" fontId="18" fillId="0" borderId="39" xfId="56" applyNumberFormat="1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right"/>
      <protection/>
    </xf>
    <xf numFmtId="0" fontId="6" fillId="0" borderId="84" xfId="56" applyFont="1" applyFill="1" applyBorder="1" applyAlignment="1" applyProtection="1">
      <alignment horizontal="left" vertical="center" wrapText="1"/>
      <protection/>
    </xf>
    <xf numFmtId="164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Fill="1" applyAlignment="1">
      <alignment horizontal="center"/>
      <protection/>
    </xf>
    <xf numFmtId="164" fontId="3" fillId="0" borderId="86" xfId="0" applyNumberFormat="1" applyFont="1" applyFill="1" applyBorder="1" applyAlignment="1">
      <alignment horizontal="center" vertical="center" wrapText="1"/>
    </xf>
    <xf numFmtId="164" fontId="3" fillId="0" borderId="87" xfId="0" applyNumberFormat="1" applyFont="1" applyFill="1" applyBorder="1" applyAlignment="1">
      <alignment horizontal="center" vertical="center" wrapText="1"/>
    </xf>
    <xf numFmtId="164" fontId="3" fillId="0" borderId="88" xfId="0" applyNumberFormat="1" applyFont="1" applyFill="1" applyBorder="1" applyAlignment="1">
      <alignment horizontal="center" vertical="center" wrapText="1"/>
    </xf>
    <xf numFmtId="164" fontId="3" fillId="0" borderId="5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18" fillId="0" borderId="44" xfId="57" applyFont="1" applyFill="1" applyBorder="1" applyAlignment="1" applyProtection="1">
      <alignment horizontal="left" vertical="center" indent="1"/>
      <protection/>
    </xf>
    <xf numFmtId="0" fontId="18" fillId="0" borderId="74" xfId="57" applyFont="1" applyFill="1" applyBorder="1" applyAlignment="1" applyProtection="1">
      <alignment horizontal="left" vertical="center" indent="1"/>
      <protection/>
    </xf>
    <xf numFmtId="0" fontId="18" fillId="0" borderId="69" xfId="57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">
    <dxf>
      <font>
        <color indexed="13"/>
      </font>
    </dxf>
    <dxf>
      <font>
        <color indexed="13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&#233;nz&#252;gy\2011.&#233;vi%20ktg.vet&#233;s\PB%2003.08\2011.ktgv.mell&#233;klete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ÖSSZEFÜGGÉSEK"/>
      <sheetName val="2.sz.mell."/>
      <sheetName val="3.sz.mell  "/>
      <sheetName val="3.a.sz.mell  "/>
      <sheetName val="ELLENŐRZÉS-1.sz.2.a.sz.2.b.sz."/>
      <sheetName val="4.sz.mell"/>
      <sheetName val="5. sz. mell"/>
      <sheetName val="5. sz. a.mell."/>
      <sheetName val="5. sz. b.mell."/>
      <sheetName val="5. sz. c.mell."/>
      <sheetName val="5. sz. d.mell."/>
      <sheetName val="5. sz. mell.összesítő"/>
      <sheetName val="6.sz.mell "/>
      <sheetName val="7.sz.mell "/>
      <sheetName val="8. sz. mell "/>
      <sheetName val="9.sz.mell."/>
      <sheetName val="10.sz.mell."/>
      <sheetName val="11. sz. mell. "/>
      <sheetName val=" 12. sz. mell"/>
      <sheetName val="13. sz.mell"/>
      <sheetName val="13.a. sz.mell "/>
      <sheetName val="13.b. sz.mell  "/>
      <sheetName val="14. sz. mell. "/>
      <sheetName val="15. sz.mell."/>
      <sheetName val="16-17.sz.mell"/>
    </sheetNames>
    <sheetDataSet>
      <sheetData sheetId="2">
        <row r="48">
          <cell r="C48">
            <v>505615</v>
          </cell>
          <cell r="D48">
            <v>488757</v>
          </cell>
          <cell r="E48">
            <v>403811</v>
          </cell>
        </row>
        <row r="51">
          <cell r="C51">
            <v>1604</v>
          </cell>
          <cell r="D51">
            <v>0</v>
          </cell>
          <cell r="E51">
            <v>113659</v>
          </cell>
        </row>
        <row r="58">
          <cell r="C58">
            <v>665277</v>
          </cell>
          <cell r="D58">
            <v>718298</v>
          </cell>
          <cell r="E58">
            <v>517470</v>
          </cell>
        </row>
        <row r="90">
          <cell r="C90">
            <v>549356</v>
          </cell>
          <cell r="D90">
            <v>718298</v>
          </cell>
          <cell r="E90">
            <v>517470</v>
          </cell>
        </row>
        <row r="91">
          <cell r="C91">
            <v>1174</v>
          </cell>
          <cell r="D91">
            <v>0</v>
          </cell>
          <cell r="E91">
            <v>0</v>
          </cell>
        </row>
        <row r="98">
          <cell r="C98">
            <v>550530</v>
          </cell>
          <cell r="D98">
            <v>718298</v>
          </cell>
          <cell r="E98">
            <v>517470</v>
          </cell>
        </row>
      </sheetData>
      <sheetData sheetId="3">
        <row r="18">
          <cell r="C18">
            <v>502770</v>
          </cell>
          <cell r="D18">
            <v>436177</v>
          </cell>
          <cell r="E18">
            <v>377128</v>
          </cell>
          <cell r="G18">
            <v>484710</v>
          </cell>
          <cell r="H18">
            <v>575254</v>
          </cell>
          <cell r="I18">
            <v>401586</v>
          </cell>
        </row>
        <row r="30">
          <cell r="C30">
            <v>1604</v>
          </cell>
          <cell r="D30">
            <v>0</v>
          </cell>
          <cell r="E30">
            <v>24458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662432</v>
          </cell>
          <cell r="D31">
            <v>665718</v>
          </cell>
          <cell r="E31">
            <v>401586</v>
          </cell>
          <cell r="G31">
            <v>484710</v>
          </cell>
          <cell r="H31">
            <v>575254</v>
          </cell>
          <cell r="I31">
            <v>401586</v>
          </cell>
        </row>
      </sheetData>
      <sheetData sheetId="4">
        <row r="16">
          <cell r="C16">
            <v>2845</v>
          </cell>
          <cell r="D16">
            <v>52580</v>
          </cell>
          <cell r="E16">
            <v>26683</v>
          </cell>
          <cell r="G16">
            <v>64646</v>
          </cell>
          <cell r="H16">
            <v>143044</v>
          </cell>
          <cell r="I16">
            <v>115884</v>
          </cell>
        </row>
        <row r="27">
          <cell r="C27">
            <v>0</v>
          </cell>
          <cell r="D27">
            <v>0</v>
          </cell>
          <cell r="E27">
            <v>89201</v>
          </cell>
          <cell r="G27">
            <v>1174</v>
          </cell>
          <cell r="H27">
            <v>0</v>
          </cell>
          <cell r="I27">
            <v>0</v>
          </cell>
        </row>
        <row r="28">
          <cell r="C28">
            <v>2845</v>
          </cell>
          <cell r="D28">
            <v>52580</v>
          </cell>
          <cell r="E28">
            <v>115884</v>
          </cell>
          <cell r="G28">
            <v>65820</v>
          </cell>
          <cell r="H28">
            <v>143044</v>
          </cell>
          <cell r="I28">
            <v>115884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9.375" style="22" customWidth="1"/>
    <col min="2" max="2" width="11.875" style="20" customWidth="1"/>
    <col min="3" max="3" width="92.00390625" style="22" customWidth="1"/>
    <col min="4" max="4" width="9.125" style="22" customWidth="1"/>
    <col min="5" max="5" width="14.625" style="22" customWidth="1"/>
  </cols>
  <sheetData>
    <row r="1" spans="1:3" ht="14.25">
      <c r="A1" s="19"/>
      <c r="C1" s="21"/>
    </row>
    <row r="2" spans="1:3" ht="15">
      <c r="A2" s="23" t="s">
        <v>26</v>
      </c>
      <c r="B2" s="24"/>
      <c r="C2" s="23"/>
    </row>
    <row r="3" spans="1:3" ht="15">
      <c r="A3" s="23"/>
      <c r="B3" s="24"/>
      <c r="C3" s="24" t="s">
        <v>27</v>
      </c>
    </row>
    <row r="4" ht="15.75" thickBot="1">
      <c r="C4" s="23"/>
    </row>
    <row r="5" spans="1:5" ht="15">
      <c r="A5" s="25" t="s">
        <v>28</v>
      </c>
      <c r="B5" s="26" t="s">
        <v>29</v>
      </c>
      <c r="C5" s="27" t="s">
        <v>30</v>
      </c>
      <c r="D5" s="28" t="s">
        <v>31</v>
      </c>
      <c r="E5" s="29"/>
    </row>
    <row r="6" spans="1:5" ht="15" thickBot="1">
      <c r="A6" s="30"/>
      <c r="B6" s="31"/>
      <c r="C6" s="32"/>
      <c r="D6" s="32"/>
      <c r="E6" s="33"/>
    </row>
    <row r="7" spans="1:5" ht="30" customHeight="1" thickBot="1">
      <c r="A7" s="34">
        <v>1</v>
      </c>
      <c r="B7" s="35"/>
      <c r="C7" s="36" t="s">
        <v>32</v>
      </c>
      <c r="D7" s="573" t="s">
        <v>33</v>
      </c>
      <c r="E7" s="574"/>
    </row>
    <row r="8" spans="1:5" ht="14.25">
      <c r="A8" s="37"/>
      <c r="B8" s="38">
        <v>1</v>
      </c>
      <c r="C8" s="39" t="s">
        <v>34</v>
      </c>
      <c r="D8" s="40"/>
      <c r="E8" s="41"/>
    </row>
    <row r="9" spans="1:5" ht="14.25">
      <c r="A9" s="42"/>
      <c r="B9" s="43">
        <v>2</v>
      </c>
      <c r="C9" s="44" t="s">
        <v>35</v>
      </c>
      <c r="D9" s="44"/>
      <c r="E9" s="45"/>
    </row>
    <row r="10" spans="1:5" ht="14.25">
      <c r="A10" s="42"/>
      <c r="B10" s="43">
        <v>3</v>
      </c>
      <c r="C10" s="44" t="s">
        <v>36</v>
      </c>
      <c r="D10" s="44"/>
      <c r="E10" s="45"/>
    </row>
    <row r="11" spans="1:5" ht="14.25">
      <c r="A11" s="42"/>
      <c r="B11" s="43">
        <v>4</v>
      </c>
      <c r="C11" s="46" t="s">
        <v>37</v>
      </c>
      <c r="D11" s="44"/>
      <c r="E11" s="45"/>
    </row>
    <row r="12" spans="1:5" ht="14.25">
      <c r="A12" s="42"/>
      <c r="B12" s="43">
        <v>5</v>
      </c>
      <c r="C12" s="44" t="s">
        <v>38</v>
      </c>
      <c r="D12" s="44"/>
      <c r="E12" s="45"/>
    </row>
    <row r="13" spans="1:5" ht="14.25">
      <c r="A13" s="42"/>
      <c r="B13" s="43">
        <v>6</v>
      </c>
      <c r="C13" s="44" t="s">
        <v>39</v>
      </c>
      <c r="D13" s="44"/>
      <c r="E13" s="45"/>
    </row>
    <row r="14" spans="1:5" ht="14.25">
      <c r="A14" s="42"/>
      <c r="B14" s="43">
        <v>7</v>
      </c>
      <c r="C14" s="44" t="s">
        <v>40</v>
      </c>
      <c r="D14" s="44"/>
      <c r="E14" s="45"/>
    </row>
    <row r="15" spans="1:5" ht="14.25">
      <c r="A15" s="42"/>
      <c r="B15" s="43">
        <v>8</v>
      </c>
      <c r="C15" s="44" t="s">
        <v>41</v>
      </c>
      <c r="D15" s="44"/>
      <c r="E15" s="45"/>
    </row>
    <row r="16" spans="1:5" ht="14.25">
      <c r="A16" s="42"/>
      <c r="B16" s="43">
        <v>10</v>
      </c>
      <c r="C16" s="44" t="s">
        <v>42</v>
      </c>
      <c r="D16" s="44"/>
      <c r="E16" s="45"/>
    </row>
    <row r="17" spans="1:5" ht="14.25">
      <c r="A17" s="42"/>
      <c r="B17" s="43">
        <v>11</v>
      </c>
      <c r="C17" s="44" t="s">
        <v>43</v>
      </c>
      <c r="D17" s="44"/>
      <c r="E17" s="45"/>
    </row>
    <row r="18" spans="1:5" ht="14.25">
      <c r="A18" s="42"/>
      <c r="B18" s="43">
        <v>12</v>
      </c>
      <c r="C18" s="44" t="s">
        <v>44</v>
      </c>
      <c r="D18" s="44"/>
      <c r="E18" s="45"/>
    </row>
    <row r="19" spans="1:5" ht="14.25">
      <c r="A19" s="42"/>
      <c r="B19" s="43">
        <v>13</v>
      </c>
      <c r="C19" s="44" t="s">
        <v>45</v>
      </c>
      <c r="D19" s="44"/>
      <c r="E19" s="45"/>
    </row>
    <row r="20" spans="1:5" ht="14.25">
      <c r="A20" s="42"/>
      <c r="B20" s="43">
        <v>14</v>
      </c>
      <c r="C20" s="44" t="s">
        <v>46</v>
      </c>
      <c r="D20" s="44"/>
      <c r="E20" s="45"/>
    </row>
    <row r="21" spans="1:5" ht="14.25">
      <c r="A21" s="42"/>
      <c r="B21" s="43">
        <v>15</v>
      </c>
      <c r="C21" s="44" t="s">
        <v>47</v>
      </c>
      <c r="D21" s="44"/>
      <c r="E21" s="45"/>
    </row>
    <row r="22" spans="1:5" ht="14.25">
      <c r="A22" s="42"/>
      <c r="B22" s="43">
        <v>16</v>
      </c>
      <c r="C22" s="44" t="s">
        <v>48</v>
      </c>
      <c r="D22" s="44"/>
      <c r="E22" s="45"/>
    </row>
    <row r="23" spans="1:5" ht="14.25">
      <c r="A23" s="42"/>
      <c r="B23" s="43">
        <v>17</v>
      </c>
      <c r="C23" s="44" t="s">
        <v>49</v>
      </c>
      <c r="D23" s="44"/>
      <c r="E23" s="45"/>
    </row>
    <row r="24" spans="1:5" ht="14.25">
      <c r="A24" s="42"/>
      <c r="B24" s="43">
        <v>18</v>
      </c>
      <c r="C24" s="44" t="s">
        <v>50</v>
      </c>
      <c r="D24" s="44"/>
      <c r="E24" s="45"/>
    </row>
    <row r="25" spans="1:5" ht="14.25">
      <c r="A25" s="42"/>
      <c r="B25" s="43">
        <v>19</v>
      </c>
      <c r="C25" s="44" t="s">
        <v>51</v>
      </c>
      <c r="D25" s="44"/>
      <c r="E25" s="45"/>
    </row>
    <row r="26" spans="1:5" ht="14.25">
      <c r="A26" s="42"/>
      <c r="B26" s="43">
        <v>20</v>
      </c>
      <c r="C26" s="44" t="s">
        <v>52</v>
      </c>
      <c r="D26" s="44"/>
      <c r="E26" s="45"/>
    </row>
    <row r="27" spans="1:5" ht="14.25">
      <c r="A27" s="42"/>
      <c r="B27" s="43">
        <v>21</v>
      </c>
      <c r="C27" s="46" t="s">
        <v>53</v>
      </c>
      <c r="D27" s="44"/>
      <c r="E27" s="45"/>
    </row>
    <row r="28" spans="1:5" ht="14.25">
      <c r="A28" s="42"/>
      <c r="B28" s="43">
        <v>22</v>
      </c>
      <c r="C28" s="46" t="s">
        <v>54</v>
      </c>
      <c r="D28" s="44"/>
      <c r="E28" s="45"/>
    </row>
    <row r="29" spans="1:5" ht="14.25">
      <c r="A29" s="42"/>
      <c r="B29" s="43">
        <v>23</v>
      </c>
      <c r="C29" s="44" t="s">
        <v>55</v>
      </c>
      <c r="D29" s="44"/>
      <c r="E29" s="45"/>
    </row>
    <row r="30" spans="1:5" ht="14.25">
      <c r="A30" s="42"/>
      <c r="B30" s="43">
        <v>24</v>
      </c>
      <c r="C30" s="44" t="s">
        <v>56</v>
      </c>
      <c r="D30" s="44"/>
      <c r="E30" s="45"/>
    </row>
    <row r="31" spans="1:5" ht="14.25">
      <c r="A31" s="42"/>
      <c r="B31" s="43">
        <v>25</v>
      </c>
      <c r="C31" s="44" t="s">
        <v>57</v>
      </c>
      <c r="D31" s="44"/>
      <c r="E31" s="45"/>
    </row>
    <row r="32" spans="1:5" ht="14.25">
      <c r="A32" s="42"/>
      <c r="B32" s="43">
        <v>26</v>
      </c>
      <c r="C32" s="44" t="s">
        <v>58</v>
      </c>
      <c r="D32" s="44"/>
      <c r="E32" s="45"/>
    </row>
    <row r="33" spans="1:5" ht="29.25" customHeight="1">
      <c r="A33" s="42"/>
      <c r="B33" s="43">
        <v>27</v>
      </c>
      <c r="C33" s="47" t="s">
        <v>59</v>
      </c>
      <c r="D33" s="44"/>
      <c r="E33" s="45"/>
    </row>
    <row r="34" spans="1:5" ht="30" customHeight="1">
      <c r="A34" s="42"/>
      <c r="B34" s="43">
        <v>28</v>
      </c>
      <c r="C34" s="47" t="s">
        <v>60</v>
      </c>
      <c r="D34" s="44"/>
      <c r="E34" s="45"/>
    </row>
    <row r="35" spans="1:5" ht="14.25">
      <c r="A35" s="42"/>
      <c r="B35" s="43">
        <v>29</v>
      </c>
      <c r="C35" s="44" t="s">
        <v>61</v>
      </c>
      <c r="D35" s="44"/>
      <c r="E35" s="45"/>
    </row>
    <row r="36" spans="1:5" ht="14.25">
      <c r="A36" s="42"/>
      <c r="B36" s="43">
        <v>30</v>
      </c>
      <c r="C36" s="44" t="s">
        <v>62</v>
      </c>
      <c r="D36" s="44"/>
      <c r="E36" s="45"/>
    </row>
    <row r="37" spans="1:5" ht="14.25">
      <c r="A37" s="42"/>
      <c r="B37" s="43">
        <v>31</v>
      </c>
      <c r="C37" s="44" t="s">
        <v>63</v>
      </c>
      <c r="D37" s="44"/>
      <c r="E37" s="45"/>
    </row>
    <row r="38" spans="1:5" ht="14.25">
      <c r="A38" s="42"/>
      <c r="B38" s="43">
        <v>32</v>
      </c>
      <c r="C38" s="44" t="s">
        <v>64</v>
      </c>
      <c r="D38" s="44"/>
      <c r="E38" s="45"/>
    </row>
    <row r="39" spans="1:5" ht="14.25">
      <c r="A39" s="42"/>
      <c r="B39" s="43">
        <v>33</v>
      </c>
      <c r="C39" s="44" t="s">
        <v>65</v>
      </c>
      <c r="D39" s="44"/>
      <c r="E39" s="45"/>
    </row>
    <row r="40" spans="1:5" ht="14.25">
      <c r="A40" s="42"/>
      <c r="B40" s="43">
        <v>34</v>
      </c>
      <c r="C40" s="44" t="s">
        <v>66</v>
      </c>
      <c r="D40" s="44"/>
      <c r="E40" s="45"/>
    </row>
    <row r="41" spans="1:5" ht="14.25">
      <c r="A41" s="42"/>
      <c r="B41" s="43">
        <v>35</v>
      </c>
      <c r="C41" s="44" t="s">
        <v>67</v>
      </c>
      <c r="D41" s="44"/>
      <c r="E41" s="45"/>
    </row>
    <row r="42" spans="1:5" ht="14.25">
      <c r="A42" s="42"/>
      <c r="B42" s="43">
        <v>36</v>
      </c>
      <c r="C42" s="44" t="s">
        <v>68</v>
      </c>
      <c r="D42" s="44"/>
      <c r="E42" s="45"/>
    </row>
    <row r="43" spans="1:5" ht="14.25">
      <c r="A43" s="42"/>
      <c r="B43" s="43">
        <v>37</v>
      </c>
      <c r="C43" s="44" t="s">
        <v>69</v>
      </c>
      <c r="D43" s="44"/>
      <c r="E43" s="45"/>
    </row>
    <row r="44" spans="1:5" ht="14.25">
      <c r="A44" s="42"/>
      <c r="B44" s="43">
        <v>38</v>
      </c>
      <c r="C44" s="44" t="s">
        <v>70</v>
      </c>
      <c r="D44" s="44"/>
      <c r="E44" s="45"/>
    </row>
    <row r="45" spans="1:5" ht="14.25">
      <c r="A45" s="42"/>
      <c r="B45" s="43">
        <v>39</v>
      </c>
      <c r="C45" s="48" t="s">
        <v>71</v>
      </c>
      <c r="D45" s="44"/>
      <c r="E45" s="45"/>
    </row>
    <row r="46" spans="1:5" ht="14.25">
      <c r="A46" s="42"/>
      <c r="B46" s="43">
        <v>40</v>
      </c>
      <c r="C46" s="48" t="s">
        <v>72</v>
      </c>
      <c r="D46" s="44"/>
      <c r="E46" s="45"/>
    </row>
    <row r="47" spans="1:5" ht="14.25">
      <c r="A47" s="42"/>
      <c r="B47" s="43">
        <v>41</v>
      </c>
      <c r="C47" s="48" t="s">
        <v>73</v>
      </c>
      <c r="D47" s="44"/>
      <c r="E47" s="45"/>
    </row>
    <row r="48" spans="1:5" ht="14.25">
      <c r="A48" s="42"/>
      <c r="B48" s="43">
        <v>42</v>
      </c>
      <c r="C48" s="48" t="s">
        <v>74</v>
      </c>
      <c r="D48" s="44"/>
      <c r="E48" s="45"/>
    </row>
    <row r="49" spans="1:5" ht="14.25">
      <c r="A49" s="42"/>
      <c r="B49" s="43">
        <v>43</v>
      </c>
      <c r="C49" s="48" t="s">
        <v>75</v>
      </c>
      <c r="D49" s="44"/>
      <c r="E49" s="45"/>
    </row>
    <row r="50" spans="1:5" ht="14.25">
      <c r="A50" s="42"/>
      <c r="B50" s="43">
        <v>44</v>
      </c>
      <c r="C50" s="48" t="s">
        <v>76</v>
      </c>
      <c r="D50" s="44"/>
      <c r="E50" s="45"/>
    </row>
    <row r="51" spans="1:5" ht="14.25">
      <c r="A51" s="42"/>
      <c r="B51" s="43">
        <v>45</v>
      </c>
      <c r="C51" s="48" t="s">
        <v>77</v>
      </c>
      <c r="D51" s="44"/>
      <c r="E51" s="45"/>
    </row>
    <row r="52" spans="1:5" ht="14.25">
      <c r="A52" s="42"/>
      <c r="B52" s="43">
        <v>46</v>
      </c>
      <c r="C52" s="48" t="s">
        <v>78</v>
      </c>
      <c r="D52" s="44"/>
      <c r="E52" s="45"/>
    </row>
    <row r="53" spans="1:5" ht="14.25">
      <c r="A53" s="42"/>
      <c r="B53" s="43">
        <v>47</v>
      </c>
      <c r="C53" s="48" t="s">
        <v>79</v>
      </c>
      <c r="D53" s="44"/>
      <c r="E53" s="45"/>
    </row>
    <row r="54" spans="1:5" ht="14.25">
      <c r="A54" s="42"/>
      <c r="B54" s="43">
        <v>48</v>
      </c>
      <c r="C54" s="48" t="s">
        <v>80</v>
      </c>
      <c r="D54" s="44"/>
      <c r="E54" s="45"/>
    </row>
    <row r="55" spans="1:5" ht="14.25">
      <c r="A55" s="42"/>
      <c r="B55" s="43">
        <v>49</v>
      </c>
      <c r="C55" s="48" t="s">
        <v>81</v>
      </c>
      <c r="D55" s="44"/>
      <c r="E55" s="45"/>
    </row>
    <row r="56" spans="1:5" ht="14.25">
      <c r="A56" s="42"/>
      <c r="B56" s="43">
        <v>50</v>
      </c>
      <c r="C56" s="48" t="s">
        <v>82</v>
      </c>
      <c r="D56" s="44"/>
      <c r="E56" s="45"/>
    </row>
    <row r="57" spans="1:5" ht="14.25">
      <c r="A57" s="42"/>
      <c r="B57" s="43">
        <v>51</v>
      </c>
      <c r="C57" s="48" t="s">
        <v>83</v>
      </c>
      <c r="D57" s="44"/>
      <c r="E57" s="45"/>
    </row>
    <row r="58" spans="1:5" ht="14.25">
      <c r="A58" s="42"/>
      <c r="B58" s="43">
        <v>52</v>
      </c>
      <c r="C58" s="48" t="s">
        <v>84</v>
      </c>
      <c r="D58" s="44"/>
      <c r="E58" s="45"/>
    </row>
    <row r="59" spans="1:5" ht="14.25">
      <c r="A59" s="42"/>
      <c r="B59" s="43">
        <v>53</v>
      </c>
      <c r="C59" s="48" t="s">
        <v>85</v>
      </c>
      <c r="D59" s="44"/>
      <c r="E59" s="45"/>
    </row>
    <row r="60" spans="1:5" ht="14.25">
      <c r="A60" s="42"/>
      <c r="B60" s="43">
        <v>54</v>
      </c>
      <c r="C60" s="48" t="s">
        <v>86</v>
      </c>
      <c r="D60" s="44"/>
      <c r="E60" s="45"/>
    </row>
    <row r="61" spans="1:5" ht="14.25">
      <c r="A61" s="42"/>
      <c r="B61" s="43">
        <v>55</v>
      </c>
      <c r="C61" s="48" t="s">
        <v>13</v>
      </c>
      <c r="D61" s="44"/>
      <c r="E61" s="45"/>
    </row>
    <row r="62" spans="1:5" ht="14.25">
      <c r="A62" s="42"/>
      <c r="B62" s="43">
        <v>56</v>
      </c>
      <c r="C62" s="48" t="s">
        <v>87</v>
      </c>
      <c r="D62" s="44"/>
      <c r="E62" s="45"/>
    </row>
    <row r="63" spans="1:5" ht="14.25">
      <c r="A63" s="42"/>
      <c r="B63" s="43">
        <v>57</v>
      </c>
      <c r="C63" s="48" t="s">
        <v>88</v>
      </c>
      <c r="D63" s="44"/>
      <c r="E63" s="45"/>
    </row>
    <row r="64" spans="1:5" ht="14.25">
      <c r="A64" s="42"/>
      <c r="B64" s="43">
        <v>58</v>
      </c>
      <c r="C64" s="48" t="s">
        <v>89</v>
      </c>
      <c r="D64" s="44"/>
      <c r="E64" s="45"/>
    </row>
    <row r="65" spans="1:5" ht="14.25">
      <c r="A65" s="42"/>
      <c r="B65" s="43">
        <v>59</v>
      </c>
      <c r="C65" s="48" t="s">
        <v>90</v>
      </c>
      <c r="D65" s="44"/>
      <c r="E65" s="45"/>
    </row>
    <row r="66" spans="1:5" ht="14.25">
      <c r="A66" s="42"/>
      <c r="B66" s="43">
        <v>60</v>
      </c>
      <c r="C66" s="48" t="s">
        <v>21</v>
      </c>
      <c r="D66" s="44"/>
      <c r="E66" s="45"/>
    </row>
    <row r="67" spans="1:5" ht="14.25">
      <c r="A67" s="42"/>
      <c r="B67" s="43">
        <v>61</v>
      </c>
      <c r="C67" s="48" t="s">
        <v>91</v>
      </c>
      <c r="D67" s="44"/>
      <c r="E67" s="45"/>
    </row>
    <row r="68" spans="1:5" ht="14.25">
      <c r="A68" s="42"/>
      <c r="B68" s="43">
        <v>62</v>
      </c>
      <c r="C68" s="48" t="s">
        <v>92</v>
      </c>
      <c r="D68" s="44"/>
      <c r="E68" s="45"/>
    </row>
    <row r="69" spans="1:5" ht="14.25">
      <c r="A69" s="42"/>
      <c r="B69" s="43">
        <v>63</v>
      </c>
      <c r="C69" s="48" t="s">
        <v>93</v>
      </c>
      <c r="D69" s="44"/>
      <c r="E69" s="45"/>
    </row>
    <row r="70" spans="1:5" ht="14.25">
      <c r="A70" s="42"/>
      <c r="B70" s="43">
        <v>64</v>
      </c>
      <c r="C70" s="48" t="s">
        <v>94</v>
      </c>
      <c r="D70" s="44"/>
      <c r="E70" s="45"/>
    </row>
    <row r="71" spans="1:5" ht="14.25">
      <c r="A71" s="42"/>
      <c r="B71" s="43">
        <v>65</v>
      </c>
      <c r="C71" s="48" t="s">
        <v>95</v>
      </c>
      <c r="D71" s="44"/>
      <c r="E71" s="45"/>
    </row>
    <row r="72" spans="1:5" ht="14.25">
      <c r="A72" s="42"/>
      <c r="B72" s="43">
        <v>66</v>
      </c>
      <c r="C72" s="48" t="s">
        <v>96</v>
      </c>
      <c r="D72" s="44"/>
      <c r="E72" s="45"/>
    </row>
    <row r="73" spans="1:5" ht="14.25">
      <c r="A73" s="42"/>
      <c r="B73" s="43">
        <v>67</v>
      </c>
      <c r="C73" s="48" t="s">
        <v>97</v>
      </c>
      <c r="D73" s="44"/>
      <c r="E73" s="45"/>
    </row>
    <row r="74" spans="1:5" ht="14.25">
      <c r="A74" s="42"/>
      <c r="B74" s="43">
        <v>68</v>
      </c>
      <c r="C74" s="48" t="s">
        <v>98</v>
      </c>
      <c r="D74" s="44"/>
      <c r="E74" s="45"/>
    </row>
    <row r="75" spans="1:5" ht="14.25">
      <c r="A75" s="42"/>
      <c r="B75" s="43">
        <v>69</v>
      </c>
      <c r="C75" s="48" t="s">
        <v>99</v>
      </c>
      <c r="D75" s="44"/>
      <c r="E75" s="45"/>
    </row>
    <row r="76" spans="1:5" ht="14.25">
      <c r="A76" s="42"/>
      <c r="B76" s="43">
        <v>70</v>
      </c>
      <c r="C76" s="48" t="s">
        <v>100</v>
      </c>
      <c r="D76" s="44"/>
      <c r="E76" s="45"/>
    </row>
    <row r="77" spans="1:5" ht="14.25">
      <c r="A77" s="42"/>
      <c r="B77" s="43">
        <v>71</v>
      </c>
      <c r="C77" s="48" t="s">
        <v>101</v>
      </c>
      <c r="D77" s="44"/>
      <c r="E77" s="45"/>
    </row>
    <row r="78" spans="1:5" ht="15" thickBot="1">
      <c r="A78" s="49"/>
      <c r="B78" s="50">
        <v>72</v>
      </c>
      <c r="C78" s="51" t="s">
        <v>102</v>
      </c>
      <c r="D78" s="52"/>
      <c r="E78" s="53"/>
    </row>
    <row r="79" spans="1:5" ht="15.75" thickBot="1">
      <c r="A79" s="54">
        <v>2</v>
      </c>
      <c r="B79" s="55"/>
      <c r="C79" s="56" t="s">
        <v>103</v>
      </c>
      <c r="D79" s="57" t="s">
        <v>104</v>
      </c>
      <c r="E79" s="58"/>
    </row>
    <row r="80" spans="1:5" ht="14.25">
      <c r="A80" s="59"/>
      <c r="B80" s="60">
        <v>1</v>
      </c>
      <c r="C80" s="61" t="s">
        <v>105</v>
      </c>
      <c r="D80" s="62"/>
      <c r="E80" s="63"/>
    </row>
    <row r="81" spans="1:5" ht="14.25">
      <c r="A81" s="42"/>
      <c r="B81" s="43">
        <v>2</v>
      </c>
      <c r="C81" s="44" t="s">
        <v>55</v>
      </c>
      <c r="D81" s="44"/>
      <c r="E81" s="45"/>
    </row>
    <row r="82" spans="1:5" ht="30" customHeight="1">
      <c r="A82" s="42"/>
      <c r="B82" s="43">
        <v>3</v>
      </c>
      <c r="C82" s="47" t="s">
        <v>106</v>
      </c>
      <c r="D82" s="44"/>
      <c r="E82" s="45"/>
    </row>
    <row r="83" spans="1:5" ht="14.25">
      <c r="A83" s="42"/>
      <c r="B83" s="43">
        <v>4</v>
      </c>
      <c r="C83" s="44" t="s">
        <v>58</v>
      </c>
      <c r="D83" s="44"/>
      <c r="E83" s="45"/>
    </row>
    <row r="84" spans="1:5" ht="29.25" customHeight="1">
      <c r="A84" s="42"/>
      <c r="B84" s="43">
        <v>5</v>
      </c>
      <c r="C84" s="47" t="s">
        <v>59</v>
      </c>
      <c r="D84" s="44"/>
      <c r="E84" s="45"/>
    </row>
    <row r="85" spans="1:5" ht="29.25" customHeight="1">
      <c r="A85" s="42"/>
      <c r="B85" s="43">
        <v>6</v>
      </c>
      <c r="C85" s="47" t="s">
        <v>60</v>
      </c>
      <c r="D85" s="44"/>
      <c r="E85" s="45"/>
    </row>
    <row r="86" spans="1:5" ht="14.25">
      <c r="A86" s="42"/>
      <c r="B86" s="43">
        <v>7</v>
      </c>
      <c r="C86" s="44" t="s">
        <v>61</v>
      </c>
      <c r="D86" s="44"/>
      <c r="E86" s="45"/>
    </row>
    <row r="87" spans="1:5" ht="14.25">
      <c r="A87" s="42"/>
      <c r="B87" s="43">
        <v>8</v>
      </c>
      <c r="C87" s="44" t="s">
        <v>62</v>
      </c>
      <c r="D87" s="44"/>
      <c r="E87" s="45"/>
    </row>
    <row r="88" spans="1:5" ht="14.25">
      <c r="A88" s="42"/>
      <c r="B88" s="43">
        <v>9</v>
      </c>
      <c r="C88" s="44" t="s">
        <v>63</v>
      </c>
      <c r="D88" s="44"/>
      <c r="E88" s="45"/>
    </row>
    <row r="89" spans="1:5" ht="14.25">
      <c r="A89" s="42"/>
      <c r="B89" s="43">
        <v>10</v>
      </c>
      <c r="C89" s="44" t="s">
        <v>64</v>
      </c>
      <c r="D89" s="44"/>
      <c r="E89" s="45"/>
    </row>
    <row r="90" spans="1:5" ht="14.25">
      <c r="A90" s="42"/>
      <c r="B90" s="43">
        <v>11</v>
      </c>
      <c r="C90" s="44" t="s">
        <v>65</v>
      </c>
      <c r="D90" s="44"/>
      <c r="E90" s="45"/>
    </row>
    <row r="91" spans="1:5" ht="14.25">
      <c r="A91" s="42"/>
      <c r="B91" s="43">
        <v>12</v>
      </c>
      <c r="C91" s="44" t="s">
        <v>66</v>
      </c>
      <c r="D91" s="44"/>
      <c r="E91" s="45"/>
    </row>
    <row r="92" spans="1:5" ht="14.25">
      <c r="A92" s="42"/>
      <c r="B92" s="43">
        <v>13</v>
      </c>
      <c r="C92" s="44" t="s">
        <v>67</v>
      </c>
      <c r="D92" s="44"/>
      <c r="E92" s="45"/>
    </row>
    <row r="93" spans="1:5" ht="14.25">
      <c r="A93" s="42"/>
      <c r="B93" s="43">
        <v>14</v>
      </c>
      <c r="C93" s="48" t="s">
        <v>107</v>
      </c>
      <c r="D93" s="44"/>
      <c r="E93" s="45"/>
    </row>
    <row r="94" spans="1:5" ht="14.25">
      <c r="A94" s="42"/>
      <c r="B94" s="43">
        <v>15</v>
      </c>
      <c r="C94" s="48" t="s">
        <v>108</v>
      </c>
      <c r="D94" s="48"/>
      <c r="E94" s="45"/>
    </row>
    <row r="95" spans="1:5" ht="14.25">
      <c r="A95" s="42"/>
      <c r="B95" s="43">
        <v>16</v>
      </c>
      <c r="C95" s="48" t="s">
        <v>109</v>
      </c>
      <c r="D95" s="44"/>
      <c r="E95" s="45"/>
    </row>
    <row r="96" spans="1:5" ht="15" thickBot="1">
      <c r="A96" s="49"/>
      <c r="B96" s="50">
        <v>17</v>
      </c>
      <c r="C96" s="51" t="s">
        <v>110</v>
      </c>
      <c r="D96" s="52"/>
      <c r="E96" s="53"/>
    </row>
    <row r="97" spans="1:5" ht="15.75" thickBot="1">
      <c r="A97" s="54">
        <v>3</v>
      </c>
      <c r="B97" s="35"/>
      <c r="C97" s="57" t="s">
        <v>111</v>
      </c>
      <c r="D97" s="57" t="s">
        <v>104</v>
      </c>
      <c r="E97" s="58"/>
    </row>
    <row r="98" spans="1:5" ht="14.25">
      <c r="A98" s="37"/>
      <c r="B98" s="38">
        <v>1</v>
      </c>
      <c r="C98" s="39" t="s">
        <v>51</v>
      </c>
      <c r="D98" s="39"/>
      <c r="E98" s="64"/>
    </row>
    <row r="99" spans="1:5" ht="14.25">
      <c r="A99" s="42"/>
      <c r="B99" s="43">
        <v>2</v>
      </c>
      <c r="C99" s="44" t="s">
        <v>52</v>
      </c>
      <c r="D99" s="44"/>
      <c r="E99" s="45"/>
    </row>
    <row r="100" spans="1:5" ht="14.25">
      <c r="A100" s="42"/>
      <c r="B100" s="43">
        <v>3</v>
      </c>
      <c r="C100" s="46" t="s">
        <v>53</v>
      </c>
      <c r="D100" s="44"/>
      <c r="E100" s="45"/>
    </row>
    <row r="101" spans="1:5" ht="14.25">
      <c r="A101" s="42"/>
      <c r="B101" s="43">
        <v>4</v>
      </c>
      <c r="C101" s="44" t="s">
        <v>112</v>
      </c>
      <c r="D101" s="44"/>
      <c r="E101" s="45"/>
    </row>
    <row r="102" spans="1:5" ht="14.25">
      <c r="A102" s="42"/>
      <c r="B102" s="43">
        <v>5</v>
      </c>
      <c r="C102" s="48" t="s">
        <v>108</v>
      </c>
      <c r="D102" s="44"/>
      <c r="E102" s="45"/>
    </row>
    <row r="103" spans="1:5" ht="15" thickBot="1">
      <c r="A103" s="65"/>
      <c r="B103" s="66">
        <v>6</v>
      </c>
      <c r="C103" s="67" t="s">
        <v>113</v>
      </c>
      <c r="D103" s="67"/>
      <c r="E103" s="68"/>
    </row>
    <row r="104" spans="1:5" ht="15.75" thickBot="1">
      <c r="A104" s="54">
        <v>4</v>
      </c>
      <c r="B104" s="55"/>
      <c r="C104" s="57" t="s">
        <v>114</v>
      </c>
      <c r="D104" s="57" t="s">
        <v>104</v>
      </c>
      <c r="E104" s="58"/>
    </row>
    <row r="105" spans="1:5" ht="14.25">
      <c r="A105" s="59"/>
      <c r="B105" s="60">
        <v>1</v>
      </c>
      <c r="C105" s="69" t="s">
        <v>75</v>
      </c>
      <c r="D105" s="62"/>
      <c r="E105" s="63"/>
    </row>
    <row r="106" spans="1:5" ht="14.25">
      <c r="A106" s="42"/>
      <c r="B106" s="43">
        <v>2</v>
      </c>
      <c r="C106" s="48" t="s">
        <v>93</v>
      </c>
      <c r="D106" s="44"/>
      <c r="E106" s="45"/>
    </row>
    <row r="107" spans="1:5" ht="14.25">
      <c r="A107" s="42"/>
      <c r="B107" s="43">
        <v>3</v>
      </c>
      <c r="C107" s="48" t="s">
        <v>94</v>
      </c>
      <c r="D107" s="44"/>
      <c r="E107" s="45"/>
    </row>
    <row r="108" spans="1:5" ht="14.25">
      <c r="A108" s="42"/>
      <c r="B108" s="43">
        <v>4</v>
      </c>
      <c r="C108" s="48" t="s">
        <v>95</v>
      </c>
      <c r="D108" s="44"/>
      <c r="E108" s="45"/>
    </row>
    <row r="109" spans="1:5" ht="15" thickBot="1">
      <c r="A109" s="49"/>
      <c r="B109" s="50">
        <v>5</v>
      </c>
      <c r="C109" s="51" t="s">
        <v>96</v>
      </c>
      <c r="D109" s="52"/>
      <c r="E109" s="53"/>
    </row>
    <row r="110" spans="1:5" ht="15.75" thickBot="1">
      <c r="A110" s="54">
        <v>5</v>
      </c>
      <c r="B110" s="35"/>
      <c r="C110" s="57" t="s">
        <v>115</v>
      </c>
      <c r="D110" s="57" t="s">
        <v>104</v>
      </c>
      <c r="E110" s="58"/>
    </row>
    <row r="111" spans="1:5" ht="14.25">
      <c r="A111" s="59"/>
      <c r="B111" s="60">
        <v>1</v>
      </c>
      <c r="C111" s="69" t="s">
        <v>102</v>
      </c>
      <c r="D111" s="62"/>
      <c r="E111" s="63"/>
    </row>
    <row r="112" spans="1:5" ht="14.25">
      <c r="A112" s="42"/>
      <c r="B112" s="43">
        <v>2</v>
      </c>
      <c r="C112" s="48" t="s">
        <v>116</v>
      </c>
      <c r="D112" s="44"/>
      <c r="E112" s="45"/>
    </row>
    <row r="113" spans="1:5" ht="14.25">
      <c r="A113" s="42"/>
      <c r="B113" s="43">
        <v>3</v>
      </c>
      <c r="C113" s="48" t="s">
        <v>117</v>
      </c>
      <c r="D113" s="44"/>
      <c r="E113" s="45"/>
    </row>
    <row r="114" spans="1:5" ht="15" thickBot="1">
      <c r="A114" s="49"/>
      <c r="B114" s="50">
        <v>4</v>
      </c>
      <c r="C114" s="52" t="s">
        <v>118</v>
      </c>
      <c r="D114" s="52"/>
      <c r="E114" s="53"/>
    </row>
    <row r="115" spans="1:5" ht="15.75" thickBot="1">
      <c r="A115" s="54">
        <v>6</v>
      </c>
      <c r="B115" s="35"/>
      <c r="C115" s="57" t="s">
        <v>119</v>
      </c>
      <c r="D115" s="57" t="s">
        <v>104</v>
      </c>
      <c r="E115" s="58"/>
    </row>
    <row r="116" spans="1:5" ht="15" thickBot="1">
      <c r="A116" s="30"/>
      <c r="B116" s="31">
        <v>1</v>
      </c>
      <c r="C116" s="70" t="s">
        <v>41</v>
      </c>
      <c r="D116" s="70"/>
      <c r="E116" s="71"/>
    </row>
  </sheetData>
  <sheetProtection/>
  <mergeCells count="1">
    <mergeCell ref="D7:E7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2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1.50390625" style="18" customWidth="1"/>
    <col min="2" max="2" width="30.50390625" style="9" customWidth="1"/>
    <col min="3" max="3" width="20.00390625" style="9" customWidth="1"/>
    <col min="4" max="4" width="19.00390625" style="9" customWidth="1"/>
    <col min="5" max="16384" width="9.375" style="9" customWidth="1"/>
  </cols>
  <sheetData>
    <row r="1" spans="1:2" s="3" customFormat="1" ht="24" customHeight="1" thickBot="1">
      <c r="A1" s="1"/>
      <c r="B1" s="2" t="s">
        <v>0</v>
      </c>
    </row>
    <row r="2" spans="1:2" s="6" customFormat="1" ht="22.5" customHeight="1" thickBot="1">
      <c r="A2" s="4" t="s">
        <v>1</v>
      </c>
      <c r="B2" s="5" t="s">
        <v>2</v>
      </c>
    </row>
    <row r="3" spans="1:4" ht="15.75" customHeight="1">
      <c r="A3" s="7" t="s">
        <v>3</v>
      </c>
      <c r="B3" s="8">
        <v>108937</v>
      </c>
      <c r="C3" s="596" t="s">
        <v>618</v>
      </c>
      <c r="D3" s="597"/>
    </row>
    <row r="4" spans="1:2" ht="15.75" customHeight="1">
      <c r="A4" s="10" t="s">
        <v>4</v>
      </c>
      <c r="B4" s="11">
        <v>26283</v>
      </c>
    </row>
    <row r="5" spans="1:2" ht="15.75" customHeight="1">
      <c r="A5" s="10" t="s">
        <v>5</v>
      </c>
      <c r="B5" s="11">
        <v>20260</v>
      </c>
    </row>
    <row r="6" spans="1:2" ht="15.75" customHeight="1">
      <c r="A6" s="10" t="s">
        <v>6</v>
      </c>
      <c r="B6" s="11">
        <v>12648</v>
      </c>
    </row>
    <row r="7" spans="1:2" ht="15.75" customHeight="1">
      <c r="A7" s="10" t="s">
        <v>7</v>
      </c>
      <c r="B7" s="11">
        <v>5574</v>
      </c>
    </row>
    <row r="8" spans="1:2" ht="15.75" customHeight="1">
      <c r="A8" s="10" t="s">
        <v>8</v>
      </c>
      <c r="B8" s="11">
        <v>14358</v>
      </c>
    </row>
    <row r="9" spans="1:2" ht="15.75" customHeight="1">
      <c r="A9" s="10" t="s">
        <v>9</v>
      </c>
      <c r="B9" s="11">
        <v>1445</v>
      </c>
    </row>
    <row r="10" spans="1:2" ht="15.75" customHeight="1">
      <c r="A10" s="10" t="s">
        <v>10</v>
      </c>
      <c r="B10" s="11">
        <v>3863</v>
      </c>
    </row>
    <row r="11" spans="1:2" ht="15.75" customHeight="1">
      <c r="A11" s="10" t="s">
        <v>11</v>
      </c>
      <c r="B11" s="11">
        <v>206</v>
      </c>
    </row>
    <row r="12" spans="1:2" ht="15.75" customHeight="1">
      <c r="A12" s="10" t="s">
        <v>12</v>
      </c>
      <c r="B12" s="11">
        <v>1292</v>
      </c>
    </row>
    <row r="13" spans="1:2" ht="15.75" customHeight="1">
      <c r="A13" s="10" t="s">
        <v>13</v>
      </c>
      <c r="B13" s="11">
        <v>300</v>
      </c>
    </row>
    <row r="14" spans="1:2" ht="15.75" customHeight="1">
      <c r="A14" s="10" t="s">
        <v>14</v>
      </c>
      <c r="B14" s="11">
        <v>11726</v>
      </c>
    </row>
    <row r="15" spans="1:2" ht="15.75" customHeight="1">
      <c r="A15" s="10" t="s">
        <v>15</v>
      </c>
      <c r="B15" s="11">
        <v>429</v>
      </c>
    </row>
    <row r="16" spans="1:2" ht="15.75" customHeight="1">
      <c r="A16" s="10" t="s">
        <v>16</v>
      </c>
      <c r="B16" s="11">
        <v>20</v>
      </c>
    </row>
    <row r="17" spans="1:2" ht="15.75" customHeight="1">
      <c r="A17" s="10" t="s">
        <v>17</v>
      </c>
      <c r="B17" s="11">
        <v>740</v>
      </c>
    </row>
    <row r="18" spans="1:2" ht="15.75" customHeight="1">
      <c r="A18" s="10" t="s">
        <v>18</v>
      </c>
      <c r="B18" s="11">
        <v>35</v>
      </c>
    </row>
    <row r="19" spans="1:2" ht="15.75" customHeight="1">
      <c r="A19" s="10" t="s">
        <v>19</v>
      </c>
      <c r="B19" s="11">
        <v>50</v>
      </c>
    </row>
    <row r="20" spans="1:2" ht="15.75" customHeight="1">
      <c r="A20" s="10" t="s">
        <v>20</v>
      </c>
      <c r="B20" s="11">
        <v>675</v>
      </c>
    </row>
    <row r="21" spans="1:2" ht="15.75" customHeight="1">
      <c r="A21" s="10" t="s">
        <v>21</v>
      </c>
      <c r="B21" s="11">
        <v>200</v>
      </c>
    </row>
    <row r="22" spans="1:2" ht="15.75" customHeight="1">
      <c r="A22" s="12"/>
      <c r="B22" s="11"/>
    </row>
    <row r="23" spans="1:2" ht="15.75" customHeight="1">
      <c r="A23" s="13" t="s">
        <v>22</v>
      </c>
      <c r="B23" s="11">
        <v>0</v>
      </c>
    </row>
    <row r="24" spans="1:2" ht="15.75" customHeight="1">
      <c r="A24" s="13" t="s">
        <v>23</v>
      </c>
      <c r="B24" s="11">
        <v>36291</v>
      </c>
    </row>
    <row r="25" spans="1:2" ht="15.75" customHeight="1" thickBot="1">
      <c r="A25" s="14" t="s">
        <v>24</v>
      </c>
      <c r="B25" s="15">
        <v>0</v>
      </c>
    </row>
    <row r="26" spans="1:2" ht="18" customHeight="1" thickBot="1">
      <c r="A26" s="16" t="s">
        <v>25</v>
      </c>
      <c r="B26" s="17">
        <f>SUM(B3:B25)</f>
        <v>245332</v>
      </c>
    </row>
  </sheetData>
  <sheetProtection/>
  <mergeCells count="1">
    <mergeCell ref="C3:D3"/>
  </mergeCells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Polgármesteri hivatal kiadási előirányzatai
feladatonként&amp;14
&amp;R&amp;"Times New Roman CE,Félkövér dőlt"&amp;11 8. 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B5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4.875" style="0" customWidth="1"/>
    <col min="2" max="2" width="23.375" style="429" customWidth="1"/>
  </cols>
  <sheetData>
    <row r="1" ht="13.5" thickBot="1"/>
    <row r="2" spans="1:2" ht="15.75" thickBot="1">
      <c r="A2" s="430" t="s">
        <v>518</v>
      </c>
      <c r="B2" s="431" t="s">
        <v>170</v>
      </c>
    </row>
    <row r="3" spans="1:2" ht="12.75">
      <c r="A3" s="432" t="s">
        <v>23</v>
      </c>
      <c r="B3" s="433">
        <v>36291</v>
      </c>
    </row>
    <row r="4" spans="1:2" ht="13.5" thickBot="1">
      <c r="A4" s="434" t="s">
        <v>24</v>
      </c>
      <c r="B4" s="435">
        <v>0</v>
      </c>
    </row>
    <row r="5" spans="1:2" ht="14.25" thickBot="1">
      <c r="A5" s="436" t="s">
        <v>458</v>
      </c>
      <c r="B5" s="437">
        <f>SUM(B3:B4)</f>
        <v>36291</v>
      </c>
    </row>
  </sheetData>
  <sheetProtection/>
  <printOptions/>
  <pageMargins left="0.7" right="0.7" top="0.75" bottom="0.75" header="0.3" footer="0.3"/>
  <pageSetup horizontalDpi="300" verticalDpi="300" orientation="portrait" paperSize="9" r:id="rId1"/>
  <headerFooter alignWithMargins="0">
    <oddHeader>&amp;C&amp;"Times New Roman CE,Félkövér dőlt"2010. évi tartalékok megoszlása&amp;R&amp;"Times New Roman CE,Félkövér dőlt"9.sz.melléklet
Ezer forintban!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73"/>
  <sheetViews>
    <sheetView zoomScalePageLayoutView="0" workbookViewId="0" topLeftCell="A67">
      <selection activeCell="B88" sqref="B88"/>
    </sheetView>
  </sheetViews>
  <sheetFormatPr defaultColWidth="9.00390625" defaultRowHeight="12.75"/>
  <cols>
    <col min="1" max="1" width="43.50390625" style="291" customWidth="1"/>
    <col min="2" max="2" width="7.50390625" style="508" customWidth="1"/>
    <col min="3" max="5" width="14.875" style="291" customWidth="1"/>
    <col min="6" max="16384" width="9.375" style="291" customWidth="1"/>
  </cols>
  <sheetData>
    <row r="1" spans="1:5" s="439" customFormat="1" ht="21.75" customHeight="1" thickBot="1">
      <c r="A1" s="438"/>
      <c r="B1" s="438"/>
      <c r="E1" s="440" t="s">
        <v>0</v>
      </c>
    </row>
    <row r="2" spans="1:5" s="445" customFormat="1" ht="25.5" customHeight="1">
      <c r="A2" s="441" t="s">
        <v>346</v>
      </c>
      <c r="B2" s="442" t="s">
        <v>519</v>
      </c>
      <c r="C2" s="443" t="s">
        <v>520</v>
      </c>
      <c r="D2" s="443" t="s">
        <v>521</v>
      </c>
      <c r="E2" s="444" t="s">
        <v>522</v>
      </c>
    </row>
    <row r="3" spans="1:5" s="445" customFormat="1" ht="12.75" customHeight="1" thickBot="1">
      <c r="A3" s="446">
        <v>1</v>
      </c>
      <c r="B3" s="447">
        <v>2</v>
      </c>
      <c r="C3" s="448">
        <v>3</v>
      </c>
      <c r="D3" s="448">
        <v>4</v>
      </c>
      <c r="E3" s="449">
        <v>5</v>
      </c>
    </row>
    <row r="4" spans="1:5" s="450" customFormat="1" ht="23.25" customHeight="1" thickBot="1">
      <c r="A4" s="598" t="s">
        <v>523</v>
      </c>
      <c r="B4" s="599"/>
      <c r="C4" s="599"/>
      <c r="D4" s="599"/>
      <c r="E4" s="600"/>
    </row>
    <row r="5" spans="1:5" s="9" customFormat="1" ht="45">
      <c r="A5" s="451" t="s">
        <v>524</v>
      </c>
      <c r="B5" s="452">
        <v>1</v>
      </c>
      <c r="C5" s="223">
        <v>53405</v>
      </c>
      <c r="D5" s="223">
        <f>C5*105%</f>
        <v>56075.25</v>
      </c>
      <c r="E5" s="223">
        <f>D5*105%</f>
        <v>58879.012500000004</v>
      </c>
    </row>
    <row r="6" spans="1:5" s="9" customFormat="1" ht="12.75">
      <c r="A6" s="453" t="s">
        <v>525</v>
      </c>
      <c r="B6" s="454">
        <v>2</v>
      </c>
      <c r="C6" s="228">
        <v>93110</v>
      </c>
      <c r="D6" s="223">
        <f aca="true" t="shared" si="0" ref="D6:E18">C6*105%</f>
        <v>97765.5</v>
      </c>
      <c r="E6" s="223">
        <f t="shared" si="0"/>
        <v>102653.77500000001</v>
      </c>
    </row>
    <row r="7" spans="1:5" s="9" customFormat="1" ht="22.5">
      <c r="A7" s="453" t="s">
        <v>526</v>
      </c>
      <c r="B7" s="454">
        <v>3</v>
      </c>
      <c r="C7" s="228">
        <v>187113</v>
      </c>
      <c r="D7" s="223">
        <f t="shared" si="0"/>
        <v>196468.65</v>
      </c>
      <c r="E7" s="223">
        <f t="shared" si="0"/>
        <v>206292.0825</v>
      </c>
    </row>
    <row r="8" spans="1:5" s="9" customFormat="1" ht="22.5">
      <c r="A8" s="453" t="s">
        <v>527</v>
      </c>
      <c r="B8" s="454">
        <v>4</v>
      </c>
      <c r="C8" s="228">
        <v>0</v>
      </c>
      <c r="D8" s="223">
        <f t="shared" si="0"/>
        <v>0</v>
      </c>
      <c r="E8" s="223">
        <f t="shared" si="0"/>
        <v>0</v>
      </c>
    </row>
    <row r="9" spans="1:5" s="9" customFormat="1" ht="12.75">
      <c r="A9" s="453" t="s">
        <v>528</v>
      </c>
      <c r="B9" s="454">
        <v>5</v>
      </c>
      <c r="C9" s="228">
        <v>7127</v>
      </c>
      <c r="D9" s="223">
        <f t="shared" si="0"/>
        <v>7483.35</v>
      </c>
      <c r="E9" s="223">
        <f t="shared" si="0"/>
        <v>7857.517500000001</v>
      </c>
    </row>
    <row r="10" spans="1:5" s="9" customFormat="1" ht="22.5">
      <c r="A10" s="453" t="s">
        <v>529</v>
      </c>
      <c r="B10" s="454">
        <v>6</v>
      </c>
      <c r="C10" s="228"/>
      <c r="D10" s="223">
        <f t="shared" si="0"/>
        <v>0</v>
      </c>
      <c r="E10" s="223">
        <f t="shared" si="0"/>
        <v>0</v>
      </c>
    </row>
    <row r="11" spans="1:5" s="9" customFormat="1" ht="22.5">
      <c r="A11" s="453" t="s">
        <v>530</v>
      </c>
      <c r="B11" s="454">
        <v>7</v>
      </c>
      <c r="C11" s="228"/>
      <c r="D11" s="223">
        <f t="shared" si="0"/>
        <v>0</v>
      </c>
      <c r="E11" s="223">
        <f t="shared" si="0"/>
        <v>0</v>
      </c>
    </row>
    <row r="12" spans="1:5" s="458" customFormat="1" ht="21">
      <c r="A12" s="455" t="s">
        <v>531</v>
      </c>
      <c r="B12" s="456">
        <v>8</v>
      </c>
      <c r="C12" s="457">
        <f>SUM(C5:C11)</f>
        <v>340755</v>
      </c>
      <c r="D12" s="223">
        <f t="shared" si="0"/>
        <v>357792.75</v>
      </c>
      <c r="E12" s="223">
        <f t="shared" si="0"/>
        <v>375682.3875</v>
      </c>
    </row>
    <row r="13" spans="1:5" s="9" customFormat="1" ht="22.5">
      <c r="A13" s="453" t="s">
        <v>532</v>
      </c>
      <c r="B13" s="454">
        <v>9</v>
      </c>
      <c r="C13" s="228"/>
      <c r="D13" s="223">
        <f t="shared" si="0"/>
        <v>0</v>
      </c>
      <c r="E13" s="223">
        <f t="shared" si="0"/>
        <v>0</v>
      </c>
    </row>
    <row r="14" spans="1:5" s="9" customFormat="1" ht="12.75">
      <c r="A14" s="459" t="s">
        <v>533</v>
      </c>
      <c r="B14" s="460">
        <v>10</v>
      </c>
      <c r="C14" s="234">
        <v>65132</v>
      </c>
      <c r="D14" s="223">
        <f t="shared" si="0"/>
        <v>68388.6</v>
      </c>
      <c r="E14" s="223">
        <f t="shared" si="0"/>
        <v>71808.03000000001</v>
      </c>
    </row>
    <row r="15" spans="1:5" s="9" customFormat="1" ht="12.75">
      <c r="A15" s="459" t="s">
        <v>534</v>
      </c>
      <c r="B15" s="460">
        <v>11</v>
      </c>
      <c r="C15" s="234"/>
      <c r="D15" s="223">
        <f t="shared" si="0"/>
        <v>0</v>
      </c>
      <c r="E15" s="223">
        <f t="shared" si="0"/>
        <v>0</v>
      </c>
    </row>
    <row r="16" spans="1:5" s="9" customFormat="1" ht="12.75">
      <c r="A16" s="459" t="s">
        <v>535</v>
      </c>
      <c r="B16" s="460">
        <v>12</v>
      </c>
      <c r="C16" s="234"/>
      <c r="D16" s="223">
        <f t="shared" si="0"/>
        <v>0</v>
      </c>
      <c r="E16" s="223">
        <f t="shared" si="0"/>
        <v>0</v>
      </c>
    </row>
    <row r="17" spans="1:5" s="9" customFormat="1" ht="22.5">
      <c r="A17" s="459" t="s">
        <v>536</v>
      </c>
      <c r="B17" s="460">
        <v>13</v>
      </c>
      <c r="C17" s="234"/>
      <c r="D17" s="223">
        <f t="shared" si="0"/>
        <v>0</v>
      </c>
      <c r="E17" s="223">
        <f t="shared" si="0"/>
        <v>0</v>
      </c>
    </row>
    <row r="18" spans="1:5" s="9" customFormat="1" ht="21.75" thickBot="1">
      <c r="A18" s="461" t="s">
        <v>537</v>
      </c>
      <c r="B18" s="462">
        <v>14</v>
      </c>
      <c r="C18" s="463">
        <f>SUM(C13:C17)</f>
        <v>65132</v>
      </c>
      <c r="D18" s="223">
        <f t="shared" si="0"/>
        <v>68388.6</v>
      </c>
      <c r="E18" s="223">
        <f t="shared" si="0"/>
        <v>71808.03000000001</v>
      </c>
    </row>
    <row r="19" spans="1:5" s="348" customFormat="1" ht="21" customHeight="1" thickBot="1">
      <c r="A19" s="464" t="s">
        <v>538</v>
      </c>
      <c r="B19" s="465">
        <v>15</v>
      </c>
      <c r="C19" s="466">
        <f>+C12+C18</f>
        <v>405887</v>
      </c>
      <c r="D19" s="466">
        <f>+D12+D18</f>
        <v>426181.35</v>
      </c>
      <c r="E19" s="467">
        <f>+E12+E18</f>
        <v>447490.41750000004</v>
      </c>
    </row>
    <row r="20" spans="1:5" s="9" customFormat="1" ht="12.75">
      <c r="A20" s="468" t="s">
        <v>539</v>
      </c>
      <c r="B20" s="452">
        <v>16</v>
      </c>
      <c r="C20" s="223">
        <v>185422</v>
      </c>
      <c r="D20" s="223">
        <f aca="true" t="shared" si="1" ref="D20:E28">C20*105%</f>
        <v>194693.1</v>
      </c>
      <c r="E20" s="223">
        <f t="shared" si="1"/>
        <v>204427.755</v>
      </c>
    </row>
    <row r="21" spans="1:5" s="9" customFormat="1" ht="12.75">
      <c r="A21" s="453" t="s">
        <v>286</v>
      </c>
      <c r="B21" s="454">
        <v>17</v>
      </c>
      <c r="C21" s="228">
        <v>47284</v>
      </c>
      <c r="D21" s="223">
        <f t="shared" si="1"/>
        <v>49648.200000000004</v>
      </c>
      <c r="E21" s="223">
        <f t="shared" si="1"/>
        <v>52130.61000000001</v>
      </c>
    </row>
    <row r="22" spans="1:5" s="9" customFormat="1" ht="33.75">
      <c r="A22" s="453" t="s">
        <v>540</v>
      </c>
      <c r="B22" s="454">
        <v>18</v>
      </c>
      <c r="C22" s="228">
        <v>107726</v>
      </c>
      <c r="D22" s="223">
        <f t="shared" si="1"/>
        <v>113112.3</v>
      </c>
      <c r="E22" s="223">
        <f t="shared" si="1"/>
        <v>118767.91500000001</v>
      </c>
    </row>
    <row r="23" spans="1:5" s="9" customFormat="1" ht="22.5">
      <c r="A23" s="453" t="s">
        <v>541</v>
      </c>
      <c r="B23" s="454">
        <v>19</v>
      </c>
      <c r="C23" s="228">
        <v>10076</v>
      </c>
      <c r="D23" s="223">
        <f t="shared" si="1"/>
        <v>10579.800000000001</v>
      </c>
      <c r="E23" s="223">
        <f t="shared" si="1"/>
        <v>11108.79</v>
      </c>
    </row>
    <row r="24" spans="1:5" s="9" customFormat="1" ht="15.75" customHeight="1">
      <c r="A24" s="453" t="s">
        <v>294</v>
      </c>
      <c r="B24" s="454">
        <v>20</v>
      </c>
      <c r="C24" s="228">
        <v>4792</v>
      </c>
      <c r="D24" s="223">
        <f t="shared" si="1"/>
        <v>5031.6</v>
      </c>
      <c r="E24" s="223">
        <f t="shared" si="1"/>
        <v>5283.18</v>
      </c>
    </row>
    <row r="25" spans="1:5" s="9" customFormat="1" ht="15.75" customHeight="1">
      <c r="A25" s="453" t="s">
        <v>542</v>
      </c>
      <c r="B25" s="454">
        <v>21</v>
      </c>
      <c r="C25" s="228"/>
      <c r="D25" s="223">
        <f t="shared" si="1"/>
        <v>0</v>
      </c>
      <c r="E25" s="223">
        <f t="shared" si="1"/>
        <v>0</v>
      </c>
    </row>
    <row r="26" spans="1:5" s="9" customFormat="1" ht="15.75" customHeight="1">
      <c r="A26" s="453" t="s">
        <v>302</v>
      </c>
      <c r="B26" s="454">
        <v>22</v>
      </c>
      <c r="C26" s="228">
        <v>14296</v>
      </c>
      <c r="D26" s="223">
        <f t="shared" si="1"/>
        <v>15010.800000000001</v>
      </c>
      <c r="E26" s="223">
        <f t="shared" si="1"/>
        <v>15761.340000000002</v>
      </c>
    </row>
    <row r="27" spans="1:5" s="9" customFormat="1" ht="15.75" customHeight="1">
      <c r="A27" s="453" t="s">
        <v>543</v>
      </c>
      <c r="B27" s="454">
        <v>23</v>
      </c>
      <c r="C27" s="228"/>
      <c r="D27" s="223">
        <f t="shared" si="1"/>
        <v>0</v>
      </c>
      <c r="E27" s="223">
        <f t="shared" si="1"/>
        <v>0</v>
      </c>
    </row>
    <row r="28" spans="1:5" s="9" customFormat="1" ht="12.75">
      <c r="A28" s="453" t="s">
        <v>364</v>
      </c>
      <c r="B28" s="454">
        <v>24</v>
      </c>
      <c r="C28" s="228">
        <v>36291</v>
      </c>
      <c r="D28" s="223">
        <f t="shared" si="1"/>
        <v>38105.55</v>
      </c>
      <c r="E28" s="223">
        <f t="shared" si="1"/>
        <v>40010.82750000001</v>
      </c>
    </row>
    <row r="29" spans="1:5" s="9" customFormat="1" ht="21">
      <c r="A29" s="455" t="s">
        <v>544</v>
      </c>
      <c r="B29" s="456">
        <v>25</v>
      </c>
      <c r="C29" s="457">
        <f>SUM(C20:C28)</f>
        <v>405887</v>
      </c>
      <c r="D29" s="457">
        <f>SUM(D20:D28)</f>
        <v>426181.35</v>
      </c>
      <c r="E29" s="469">
        <f>SUM(E20:E28)</f>
        <v>447490.41750000004</v>
      </c>
    </row>
    <row r="30" spans="1:5" s="9" customFormat="1" ht="12.75">
      <c r="A30" s="459" t="s">
        <v>545</v>
      </c>
      <c r="B30" s="454">
        <v>26</v>
      </c>
      <c r="C30" s="228"/>
      <c r="D30" s="228"/>
      <c r="E30" s="229"/>
    </row>
    <row r="31" spans="1:5" s="9" customFormat="1" ht="12.75">
      <c r="A31" s="459" t="s">
        <v>546</v>
      </c>
      <c r="B31" s="454">
        <v>27</v>
      </c>
      <c r="C31" s="228"/>
      <c r="D31" s="228"/>
      <c r="E31" s="229"/>
    </row>
    <row r="32" spans="1:5" s="9" customFormat="1" ht="14.25" customHeight="1">
      <c r="A32" s="459" t="s">
        <v>547</v>
      </c>
      <c r="B32" s="454">
        <v>28</v>
      </c>
      <c r="C32" s="228"/>
      <c r="D32" s="228"/>
      <c r="E32" s="229"/>
    </row>
    <row r="33" spans="1:5" s="9" customFormat="1" ht="23.25" customHeight="1">
      <c r="A33" s="459" t="s">
        <v>548</v>
      </c>
      <c r="B33" s="454">
        <v>29</v>
      </c>
      <c r="C33" s="234"/>
      <c r="D33" s="234"/>
      <c r="E33" s="239"/>
    </row>
    <row r="34" spans="1:5" s="9" customFormat="1" ht="21.75" customHeight="1" thickBot="1">
      <c r="A34" s="470" t="s">
        <v>549</v>
      </c>
      <c r="B34" s="471">
        <v>30</v>
      </c>
      <c r="C34" s="472">
        <f>SUM(C30:C33)</f>
        <v>0</v>
      </c>
      <c r="D34" s="472">
        <f>SUM(D30:D33)</f>
        <v>0</v>
      </c>
      <c r="E34" s="473">
        <f>SUM(E30:E33)</f>
        <v>0</v>
      </c>
    </row>
    <row r="35" spans="1:5" s="477" customFormat="1" ht="20.25" customHeight="1" thickBot="1">
      <c r="A35" s="474" t="s">
        <v>550</v>
      </c>
      <c r="B35" s="475">
        <v>31</v>
      </c>
      <c r="C35" s="476">
        <f>+C29+C34</f>
        <v>405887</v>
      </c>
      <c r="D35" s="476">
        <f>+D29+D34</f>
        <v>426181.35</v>
      </c>
      <c r="E35" s="424">
        <f>+E29+E34</f>
        <v>447490.41750000004</v>
      </c>
    </row>
    <row r="36" spans="1:5" s="477" customFormat="1" ht="20.25" customHeight="1" thickBot="1">
      <c r="A36" s="478"/>
      <c r="B36" s="479"/>
      <c r="C36" s="480"/>
      <c r="D36" s="480"/>
      <c r="E36" s="423"/>
    </row>
    <row r="37" spans="1:5" s="450" customFormat="1" ht="24.75" customHeight="1" thickBot="1">
      <c r="A37" s="598" t="s">
        <v>551</v>
      </c>
      <c r="B37" s="599"/>
      <c r="C37" s="599"/>
      <c r="D37" s="599"/>
      <c r="E37" s="600"/>
    </row>
    <row r="38" spans="1:5" s="9" customFormat="1" ht="33.75">
      <c r="A38" s="481" t="s">
        <v>552</v>
      </c>
      <c r="B38" s="482">
        <v>32</v>
      </c>
      <c r="C38" s="483">
        <v>22</v>
      </c>
      <c r="D38" s="483">
        <f>C38*105%</f>
        <v>23.1</v>
      </c>
      <c r="E38" s="483">
        <f>D38*105%</f>
        <v>24.255000000000003</v>
      </c>
    </row>
    <row r="39" spans="1:5" s="9" customFormat="1" ht="22.5">
      <c r="A39" s="468" t="s">
        <v>553</v>
      </c>
      <c r="B39" s="484">
        <v>33</v>
      </c>
      <c r="C39" s="223"/>
      <c r="D39" s="223"/>
      <c r="E39" s="224"/>
    </row>
    <row r="40" spans="1:5" s="9" customFormat="1" ht="12.75">
      <c r="A40" s="468" t="s">
        <v>554</v>
      </c>
      <c r="B40" s="484">
        <v>34</v>
      </c>
      <c r="C40" s="223"/>
      <c r="D40" s="223"/>
      <c r="E40" s="224"/>
    </row>
    <row r="41" spans="1:5" s="9" customFormat="1" ht="22.5">
      <c r="A41" s="453" t="s">
        <v>555</v>
      </c>
      <c r="B41" s="485">
        <v>35</v>
      </c>
      <c r="C41" s="228">
        <v>0</v>
      </c>
      <c r="D41" s="228">
        <f aca="true" t="shared" si="2" ref="D41:E53">C41*105%</f>
        <v>0</v>
      </c>
      <c r="E41" s="228">
        <f t="shared" si="2"/>
        <v>0</v>
      </c>
    </row>
    <row r="42" spans="1:5" s="9" customFormat="1" ht="12.75">
      <c r="A42" s="453" t="s">
        <v>556</v>
      </c>
      <c r="B42" s="484">
        <v>36</v>
      </c>
      <c r="C42" s="228">
        <v>36433</v>
      </c>
      <c r="D42" s="228">
        <f t="shared" si="2"/>
        <v>38254.65</v>
      </c>
      <c r="E42" s="228">
        <f t="shared" si="2"/>
        <v>40167.3825</v>
      </c>
    </row>
    <row r="43" spans="1:5" s="9" customFormat="1" ht="12.75">
      <c r="A43" s="453" t="s">
        <v>557</v>
      </c>
      <c r="B43" s="485">
        <v>37</v>
      </c>
      <c r="C43" s="228"/>
      <c r="D43" s="228">
        <f t="shared" si="2"/>
        <v>0</v>
      </c>
      <c r="E43" s="228">
        <f t="shared" si="2"/>
        <v>0</v>
      </c>
    </row>
    <row r="44" spans="1:5" s="9" customFormat="1" ht="12.75">
      <c r="A44" s="453" t="s">
        <v>558</v>
      </c>
      <c r="B44" s="484">
        <v>38</v>
      </c>
      <c r="C44" s="228"/>
      <c r="D44" s="228">
        <f t="shared" si="2"/>
        <v>0</v>
      </c>
      <c r="E44" s="228">
        <f t="shared" si="2"/>
        <v>0</v>
      </c>
    </row>
    <row r="45" spans="1:5" s="9" customFormat="1" ht="22.5">
      <c r="A45" s="453" t="s">
        <v>559</v>
      </c>
      <c r="B45" s="485">
        <v>39</v>
      </c>
      <c r="C45" s="228">
        <v>0</v>
      </c>
      <c r="D45" s="228">
        <f t="shared" si="2"/>
        <v>0</v>
      </c>
      <c r="E45" s="228">
        <f t="shared" si="2"/>
        <v>0</v>
      </c>
    </row>
    <row r="46" spans="1:5" s="9" customFormat="1" ht="22.5">
      <c r="A46" s="453" t="s">
        <v>560</v>
      </c>
      <c r="B46" s="484">
        <v>40</v>
      </c>
      <c r="C46" s="228">
        <v>661</v>
      </c>
      <c r="D46" s="228">
        <f t="shared" si="2"/>
        <v>694.0500000000001</v>
      </c>
      <c r="E46" s="228">
        <f t="shared" si="2"/>
        <v>728.7525</v>
      </c>
    </row>
    <row r="47" spans="1:5" s="9" customFormat="1" ht="21">
      <c r="A47" s="455" t="s">
        <v>561</v>
      </c>
      <c r="B47" s="486">
        <v>41</v>
      </c>
      <c r="C47" s="457">
        <f>SUM(C38:C46)</f>
        <v>37116</v>
      </c>
      <c r="D47" s="228">
        <f t="shared" si="2"/>
        <v>38971.8</v>
      </c>
      <c r="E47" s="228">
        <f t="shared" si="2"/>
        <v>40920.39000000001</v>
      </c>
    </row>
    <row r="48" spans="1:5" s="9" customFormat="1" ht="22.5">
      <c r="A48" s="453" t="s">
        <v>562</v>
      </c>
      <c r="B48" s="484">
        <v>42</v>
      </c>
      <c r="C48" s="228"/>
      <c r="D48" s="228">
        <f t="shared" si="2"/>
        <v>0</v>
      </c>
      <c r="E48" s="228">
        <f t="shared" si="2"/>
        <v>0</v>
      </c>
    </row>
    <row r="49" spans="1:5" s="9" customFormat="1" ht="12.75">
      <c r="A49" s="459" t="s">
        <v>563</v>
      </c>
      <c r="B49" s="484">
        <v>43</v>
      </c>
      <c r="C49" s="228">
        <v>10802</v>
      </c>
      <c r="D49" s="228">
        <f>C49*105%</f>
        <v>11342.1</v>
      </c>
      <c r="E49" s="228">
        <f t="shared" si="2"/>
        <v>11909.205000000002</v>
      </c>
    </row>
    <row r="50" spans="1:5" s="9" customFormat="1" ht="12.75">
      <c r="A50" s="459" t="s">
        <v>564</v>
      </c>
      <c r="B50" s="484">
        <v>44</v>
      </c>
      <c r="C50" s="228">
        <v>0</v>
      </c>
      <c r="D50" s="228">
        <f t="shared" si="2"/>
        <v>0</v>
      </c>
      <c r="E50" s="228">
        <f t="shared" si="2"/>
        <v>0</v>
      </c>
    </row>
    <row r="51" spans="1:5" s="9" customFormat="1" ht="12.75">
      <c r="A51" s="459" t="s">
        <v>565</v>
      </c>
      <c r="B51" s="484">
        <v>45</v>
      </c>
      <c r="C51" s="228"/>
      <c r="D51" s="228">
        <f t="shared" si="2"/>
        <v>0</v>
      </c>
      <c r="E51" s="228">
        <f t="shared" si="2"/>
        <v>0</v>
      </c>
    </row>
    <row r="52" spans="1:5" s="9" customFormat="1" ht="22.5">
      <c r="A52" s="459" t="s">
        <v>566</v>
      </c>
      <c r="B52" s="484">
        <v>46</v>
      </c>
      <c r="C52" s="228"/>
      <c r="D52" s="228">
        <f t="shared" si="2"/>
        <v>0</v>
      </c>
      <c r="E52" s="228">
        <f t="shared" si="2"/>
        <v>0</v>
      </c>
    </row>
    <row r="53" spans="1:5" s="9" customFormat="1" ht="21.75" thickBot="1">
      <c r="A53" s="461" t="s">
        <v>567</v>
      </c>
      <c r="B53" s="487">
        <v>47</v>
      </c>
      <c r="C53" s="463">
        <f>SUM(C48:C52)</f>
        <v>10802</v>
      </c>
      <c r="D53" s="463">
        <f>SUM(D48:D52)</f>
        <v>11342.1</v>
      </c>
      <c r="E53" s="228">
        <f t="shared" si="2"/>
        <v>11909.205000000002</v>
      </c>
    </row>
    <row r="54" spans="1:5" s="9" customFormat="1" ht="13.5" thickBot="1">
      <c r="A54" s="464" t="s">
        <v>568</v>
      </c>
      <c r="B54" s="488">
        <v>48</v>
      </c>
      <c r="C54" s="466">
        <f>+C47+C53</f>
        <v>47918</v>
      </c>
      <c r="D54" s="466">
        <f>+D47+D53</f>
        <v>50313.9</v>
      </c>
      <c r="E54" s="467">
        <f>+E47+E53</f>
        <v>52829.59500000001</v>
      </c>
    </row>
    <row r="55" spans="1:5" s="9" customFormat="1" ht="12.75">
      <c r="A55" s="468" t="s">
        <v>569</v>
      </c>
      <c r="B55" s="484">
        <v>49</v>
      </c>
      <c r="C55" s="223">
        <v>30793</v>
      </c>
      <c r="D55" s="223">
        <f aca="true" t="shared" si="3" ref="D55:E61">C55*105%</f>
        <v>32332.65</v>
      </c>
      <c r="E55" s="223">
        <f t="shared" si="3"/>
        <v>33949.2825</v>
      </c>
    </row>
    <row r="56" spans="1:5" s="9" customFormat="1" ht="12.75">
      <c r="A56" s="453" t="s">
        <v>570</v>
      </c>
      <c r="B56" s="485">
        <v>50</v>
      </c>
      <c r="C56" s="228">
        <v>17125</v>
      </c>
      <c r="D56" s="223">
        <f t="shared" si="3"/>
        <v>17981.25</v>
      </c>
      <c r="E56" s="223">
        <f t="shared" si="3"/>
        <v>18880.3125</v>
      </c>
    </row>
    <row r="57" spans="1:5" s="9" customFormat="1" ht="22.5">
      <c r="A57" s="453" t="s">
        <v>571</v>
      </c>
      <c r="B57" s="485">
        <v>51</v>
      </c>
      <c r="C57" s="228">
        <v>0</v>
      </c>
      <c r="D57" s="223">
        <f t="shared" si="3"/>
        <v>0</v>
      </c>
      <c r="E57" s="223">
        <f t="shared" si="3"/>
        <v>0</v>
      </c>
    </row>
    <row r="58" spans="1:5" s="9" customFormat="1" ht="22.5">
      <c r="A58" s="453" t="s">
        <v>315</v>
      </c>
      <c r="B58" s="485">
        <v>52</v>
      </c>
      <c r="C58" s="228">
        <v>0</v>
      </c>
      <c r="D58" s="223">
        <f t="shared" si="3"/>
        <v>0</v>
      </c>
      <c r="E58" s="223">
        <f t="shared" si="3"/>
        <v>0</v>
      </c>
    </row>
    <row r="59" spans="1:5" s="9" customFormat="1" ht="12.75">
      <c r="A59" s="453" t="s">
        <v>313</v>
      </c>
      <c r="B59" s="485">
        <v>53</v>
      </c>
      <c r="C59" s="228">
        <v>0</v>
      </c>
      <c r="D59" s="223">
        <f t="shared" si="3"/>
        <v>0</v>
      </c>
      <c r="E59" s="223">
        <f t="shared" si="3"/>
        <v>0</v>
      </c>
    </row>
    <row r="60" spans="1:5" s="9" customFormat="1" ht="12.75">
      <c r="A60" s="453" t="s">
        <v>572</v>
      </c>
      <c r="B60" s="485">
        <v>54</v>
      </c>
      <c r="C60" s="228"/>
      <c r="D60" s="223">
        <f t="shared" si="3"/>
        <v>0</v>
      </c>
      <c r="E60" s="223">
        <f t="shared" si="3"/>
        <v>0</v>
      </c>
    </row>
    <row r="61" spans="1:5" s="9" customFormat="1" ht="12.75">
      <c r="A61" s="453" t="s">
        <v>573</v>
      </c>
      <c r="B61" s="485">
        <v>55</v>
      </c>
      <c r="C61" s="228"/>
      <c r="D61" s="223">
        <f t="shared" si="3"/>
        <v>0</v>
      </c>
      <c r="E61" s="223">
        <f t="shared" si="3"/>
        <v>0</v>
      </c>
    </row>
    <row r="62" spans="1:5" s="9" customFormat="1" ht="21">
      <c r="A62" s="455" t="s">
        <v>574</v>
      </c>
      <c r="B62" s="486">
        <v>56</v>
      </c>
      <c r="C62" s="457">
        <f>SUM(C55:C61)</f>
        <v>47918</v>
      </c>
      <c r="D62" s="457">
        <f>SUM(D55:D61)</f>
        <v>50313.9</v>
      </c>
      <c r="E62" s="469">
        <f>SUM(E55:E61)</f>
        <v>52829.595</v>
      </c>
    </row>
    <row r="63" spans="1:5" s="9" customFormat="1" ht="12.75">
      <c r="A63" s="459" t="s">
        <v>575</v>
      </c>
      <c r="B63" s="485">
        <v>57</v>
      </c>
      <c r="C63" s="228"/>
      <c r="D63" s="228"/>
      <c r="E63" s="229"/>
    </row>
    <row r="64" spans="1:5" s="9" customFormat="1" ht="12.75">
      <c r="A64" s="459" t="s">
        <v>576</v>
      </c>
      <c r="B64" s="485">
        <v>58</v>
      </c>
      <c r="C64" s="228"/>
      <c r="D64" s="228"/>
      <c r="E64" s="229"/>
    </row>
    <row r="65" spans="1:5" s="9" customFormat="1" ht="12.75">
      <c r="A65" s="459" t="s">
        <v>577</v>
      </c>
      <c r="B65" s="485">
        <v>59</v>
      </c>
      <c r="C65" s="228"/>
      <c r="D65" s="228"/>
      <c r="E65" s="229"/>
    </row>
    <row r="66" spans="1:5" s="9" customFormat="1" ht="22.5">
      <c r="A66" s="459" t="s">
        <v>578</v>
      </c>
      <c r="B66" s="489">
        <v>60</v>
      </c>
      <c r="C66" s="234"/>
      <c r="D66" s="234"/>
      <c r="E66" s="239"/>
    </row>
    <row r="67" spans="1:5" s="9" customFormat="1" ht="21.75" thickBot="1">
      <c r="A67" s="470" t="s">
        <v>579</v>
      </c>
      <c r="B67" s="490">
        <v>61</v>
      </c>
      <c r="C67" s="472">
        <f>SUM(C63:C66)</f>
        <v>0</v>
      </c>
      <c r="D67" s="472">
        <f>SUM(D63:D66)</f>
        <v>0</v>
      </c>
      <c r="E67" s="473">
        <f>SUM(E63:E66)</f>
        <v>0</v>
      </c>
    </row>
    <row r="68" spans="1:5" s="450" customFormat="1" ht="15" thickBot="1">
      <c r="A68" s="491" t="s">
        <v>580</v>
      </c>
      <c r="B68" s="492">
        <v>62</v>
      </c>
      <c r="C68" s="493">
        <f>C62+C67</f>
        <v>47918</v>
      </c>
      <c r="D68" s="493">
        <f>+D62+D67</f>
        <v>50313.9</v>
      </c>
      <c r="E68" s="494">
        <f>+E62+E67</f>
        <v>52829.595</v>
      </c>
    </row>
    <row r="69" spans="1:5" s="497" customFormat="1" ht="16.5" thickBot="1">
      <c r="A69" s="495" t="s">
        <v>581</v>
      </c>
      <c r="B69" s="496">
        <v>63</v>
      </c>
      <c r="C69" s="280">
        <f>+C19+C54</f>
        <v>453805</v>
      </c>
      <c r="D69" s="280">
        <f>+D19+D54</f>
        <v>476495.25</v>
      </c>
      <c r="E69" s="281">
        <f>+E19+E54</f>
        <v>500320.01250000007</v>
      </c>
    </row>
    <row r="70" spans="1:5" s="497" customFormat="1" ht="16.5" thickBot="1">
      <c r="A70" s="498" t="s">
        <v>582</v>
      </c>
      <c r="B70" s="499">
        <v>64</v>
      </c>
      <c r="C70" s="500">
        <f>+C35+C68</f>
        <v>453805</v>
      </c>
      <c r="D70" s="500">
        <f>+D35+D68</f>
        <v>476495.25</v>
      </c>
      <c r="E70" s="501">
        <f>+E35+E68</f>
        <v>500320.01250000007</v>
      </c>
    </row>
    <row r="71" spans="1:5" ht="21.75" thickBot="1">
      <c r="A71" s="495" t="s">
        <v>583</v>
      </c>
      <c r="B71" s="496">
        <v>65</v>
      </c>
      <c r="C71" s="502">
        <f>+C12-C29</f>
        <v>-65132</v>
      </c>
      <c r="D71" s="502">
        <f>+D12-D29</f>
        <v>-68388.59999999998</v>
      </c>
      <c r="E71" s="503">
        <f>+E12-E29</f>
        <v>-71808.03000000003</v>
      </c>
    </row>
    <row r="72" spans="1:5" ht="32.25" thickBot="1">
      <c r="A72" s="504" t="s">
        <v>584</v>
      </c>
      <c r="B72" s="505">
        <v>66</v>
      </c>
      <c r="C72" s="506">
        <f>+C47-C62</f>
        <v>-10802</v>
      </c>
      <c r="D72" s="506">
        <f>+D47-D62</f>
        <v>-11342.099999999999</v>
      </c>
      <c r="E72" s="507">
        <f>+E47-E62</f>
        <v>-11909.204999999994</v>
      </c>
    </row>
    <row r="73" spans="1:5" ht="21.75" thickBot="1">
      <c r="A73" s="504" t="s">
        <v>585</v>
      </c>
      <c r="B73" s="505">
        <v>67</v>
      </c>
      <c r="C73" s="506">
        <f>+C18+C53-C34-C67</f>
        <v>75934</v>
      </c>
      <c r="D73" s="506">
        <f>+D18+D53-D34-D67</f>
        <v>79730.70000000001</v>
      </c>
      <c r="E73" s="507">
        <f>+E18+E53-E34-E67</f>
        <v>83717.23500000002</v>
      </c>
    </row>
  </sheetData>
  <sheetProtection/>
  <mergeCells count="2">
    <mergeCell ref="A4:E4"/>
    <mergeCell ref="A37:E37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 működési és fejlesztési célú bevételek és kiadások 
2010-2011-2012. évi alakulását külön bemutató mérleg&amp;R&amp;"Times New Roman CE,Félkövér dőlt"&amp;11 12. sz. melléklet</oddHeader>
  </headerFooter>
  <rowBreaks count="1" manualBreakCount="1">
    <brk id="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4.875" style="512" customWidth="1"/>
    <col min="2" max="2" width="28.125" style="540" customWidth="1"/>
    <col min="3" max="4" width="9.00390625" style="540" customWidth="1"/>
    <col min="5" max="5" width="9.50390625" style="540" customWidth="1"/>
    <col min="6" max="6" width="8.875" style="540" customWidth="1"/>
    <col min="7" max="7" width="8.625" style="540" customWidth="1"/>
    <col min="8" max="8" width="8.875" style="540" customWidth="1"/>
    <col min="9" max="9" width="8.125" style="540" customWidth="1"/>
    <col min="10" max="14" width="9.50390625" style="540" customWidth="1"/>
    <col min="15" max="15" width="12.625" style="512" customWidth="1"/>
    <col min="16" max="16384" width="9.375" style="540" customWidth="1"/>
  </cols>
  <sheetData>
    <row r="1" spans="1:15" s="512" customFormat="1" ht="25.5" customHeight="1" thickBot="1">
      <c r="A1" s="509" t="s">
        <v>279</v>
      </c>
      <c r="B1" s="510" t="s">
        <v>346</v>
      </c>
      <c r="C1" s="510" t="s">
        <v>586</v>
      </c>
      <c r="D1" s="510" t="s">
        <v>587</v>
      </c>
      <c r="E1" s="510" t="s">
        <v>588</v>
      </c>
      <c r="F1" s="510" t="s">
        <v>589</v>
      </c>
      <c r="G1" s="510" t="s">
        <v>590</v>
      </c>
      <c r="H1" s="510" t="s">
        <v>591</v>
      </c>
      <c r="I1" s="510" t="s">
        <v>592</v>
      </c>
      <c r="J1" s="510" t="s">
        <v>593</v>
      </c>
      <c r="K1" s="510" t="s">
        <v>594</v>
      </c>
      <c r="L1" s="510" t="s">
        <v>595</v>
      </c>
      <c r="M1" s="510" t="s">
        <v>596</v>
      </c>
      <c r="N1" s="510" t="s">
        <v>597</v>
      </c>
      <c r="O1" s="511" t="s">
        <v>458</v>
      </c>
    </row>
    <row r="2" spans="1:15" s="514" customFormat="1" ht="15" customHeight="1" thickBot="1">
      <c r="A2" s="513" t="s">
        <v>171</v>
      </c>
      <c r="B2" s="601" t="s">
        <v>344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3"/>
    </row>
    <row r="3" spans="1:15" s="514" customFormat="1" ht="15" customHeight="1">
      <c r="A3" s="515" t="s">
        <v>173</v>
      </c>
      <c r="B3" s="516" t="s">
        <v>598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8">
        <f aca="true" t="shared" si="0" ref="O3:O26">SUM(C3:N3)</f>
        <v>0</v>
      </c>
    </row>
    <row r="4" spans="1:15" s="523" customFormat="1" ht="13.5" customHeight="1">
      <c r="A4" s="519" t="s">
        <v>175</v>
      </c>
      <c r="B4" s="520" t="s">
        <v>599</v>
      </c>
      <c r="C4" s="521">
        <v>10813</v>
      </c>
      <c r="D4" s="521">
        <v>10813</v>
      </c>
      <c r="E4" s="521">
        <v>57830</v>
      </c>
      <c r="F4" s="521">
        <v>10813</v>
      </c>
      <c r="G4" s="521">
        <v>10831</v>
      </c>
      <c r="H4" s="521">
        <v>10813</v>
      </c>
      <c r="I4" s="521">
        <v>10813</v>
      </c>
      <c r="J4" s="521">
        <v>10813</v>
      </c>
      <c r="K4" s="521">
        <v>57830</v>
      </c>
      <c r="L4" s="521">
        <v>10830</v>
      </c>
      <c r="M4" s="521">
        <v>10813</v>
      </c>
      <c r="N4" s="521">
        <v>10813</v>
      </c>
      <c r="O4" s="522">
        <f t="shared" si="0"/>
        <v>223825</v>
      </c>
    </row>
    <row r="5" spans="1:15" s="523" customFormat="1" ht="13.5" customHeight="1">
      <c r="A5" s="519" t="s">
        <v>191</v>
      </c>
      <c r="B5" s="524" t="s">
        <v>600</v>
      </c>
      <c r="C5" s="525">
        <v>9150</v>
      </c>
      <c r="D5" s="525">
        <v>9150</v>
      </c>
      <c r="E5" s="525">
        <v>9150</v>
      </c>
      <c r="F5" s="525">
        <v>9150</v>
      </c>
      <c r="G5" s="525">
        <v>9150</v>
      </c>
      <c r="H5" s="525">
        <v>9151</v>
      </c>
      <c r="I5" s="525">
        <v>9150</v>
      </c>
      <c r="J5" s="525">
        <v>9150</v>
      </c>
      <c r="K5" s="525">
        <v>9151</v>
      </c>
      <c r="L5" s="525">
        <v>9150</v>
      </c>
      <c r="M5" s="525">
        <v>9150</v>
      </c>
      <c r="N5" s="525">
        <v>9151</v>
      </c>
      <c r="O5" s="526">
        <f t="shared" si="0"/>
        <v>109803</v>
      </c>
    </row>
    <row r="6" spans="1:15" s="523" customFormat="1" ht="13.5" customHeight="1">
      <c r="A6" s="519" t="s">
        <v>213</v>
      </c>
      <c r="B6" s="520" t="s">
        <v>601</v>
      </c>
      <c r="C6" s="521">
        <v>1</v>
      </c>
      <c r="D6" s="521">
        <v>1</v>
      </c>
      <c r="E6" s="521">
        <v>2</v>
      </c>
      <c r="F6" s="521">
        <v>36435</v>
      </c>
      <c r="G6" s="521">
        <v>2</v>
      </c>
      <c r="H6" s="521">
        <v>2</v>
      </c>
      <c r="I6" s="521">
        <v>2</v>
      </c>
      <c r="J6" s="521">
        <v>2</v>
      </c>
      <c r="K6" s="521">
        <v>2</v>
      </c>
      <c r="L6" s="521">
        <v>2</v>
      </c>
      <c r="M6" s="521">
        <v>2</v>
      </c>
      <c r="N6" s="521">
        <v>2</v>
      </c>
      <c r="O6" s="522">
        <f t="shared" si="0"/>
        <v>36455</v>
      </c>
    </row>
    <row r="7" spans="1:15" s="523" customFormat="1" ht="13.5" customHeight="1">
      <c r="A7" s="519" t="s">
        <v>221</v>
      </c>
      <c r="B7" s="520" t="s">
        <v>602</v>
      </c>
      <c r="C7" s="521">
        <v>456</v>
      </c>
      <c r="D7" s="521">
        <v>457</v>
      </c>
      <c r="E7" s="521">
        <v>869</v>
      </c>
      <c r="F7" s="521">
        <v>869</v>
      </c>
      <c r="G7" s="521">
        <v>457</v>
      </c>
      <c r="H7" s="521">
        <v>457</v>
      </c>
      <c r="I7" s="521">
        <v>869</v>
      </c>
      <c r="J7" s="521">
        <v>456</v>
      </c>
      <c r="K7" s="521">
        <v>456</v>
      </c>
      <c r="L7" s="521">
        <v>869</v>
      </c>
      <c r="M7" s="521">
        <v>456</v>
      </c>
      <c r="N7" s="521">
        <v>456</v>
      </c>
      <c r="O7" s="522">
        <f t="shared" si="0"/>
        <v>7127</v>
      </c>
    </row>
    <row r="8" spans="1:15" s="523" customFormat="1" ht="13.5" customHeight="1">
      <c r="A8" s="519" t="s">
        <v>249</v>
      </c>
      <c r="B8" s="520" t="s">
        <v>603</v>
      </c>
      <c r="C8" s="521"/>
      <c r="D8" s="521"/>
      <c r="E8" s="521"/>
      <c r="F8" s="521"/>
      <c r="G8" s="521"/>
      <c r="H8" s="521">
        <v>0</v>
      </c>
      <c r="I8" s="521">
        <v>0</v>
      </c>
      <c r="J8" s="521"/>
      <c r="K8" s="521"/>
      <c r="L8" s="521"/>
      <c r="M8" s="521"/>
      <c r="N8" s="521"/>
      <c r="O8" s="522">
        <f t="shared" si="0"/>
        <v>0</v>
      </c>
    </row>
    <row r="9" spans="1:15" s="523" customFormat="1" ht="13.5" customHeight="1">
      <c r="A9" s="519" t="s">
        <v>255</v>
      </c>
      <c r="B9" s="520" t="s">
        <v>604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2">
        <f t="shared" si="0"/>
        <v>0</v>
      </c>
    </row>
    <row r="10" spans="1:15" s="523" customFormat="1" ht="13.5" customHeight="1">
      <c r="A10" s="519" t="s">
        <v>257</v>
      </c>
      <c r="B10" s="520" t="s">
        <v>605</v>
      </c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2">
        <f t="shared" si="0"/>
        <v>0</v>
      </c>
    </row>
    <row r="11" spans="1:15" s="523" customFormat="1" ht="13.5" customHeight="1">
      <c r="A11" s="519" t="s">
        <v>259</v>
      </c>
      <c r="B11" s="520" t="s">
        <v>606</v>
      </c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2">
        <f t="shared" si="0"/>
        <v>0</v>
      </c>
    </row>
    <row r="12" spans="1:15" s="523" customFormat="1" ht="13.5" customHeight="1" thickBot="1">
      <c r="A12" s="515" t="s">
        <v>261</v>
      </c>
      <c r="B12" s="527" t="s">
        <v>607</v>
      </c>
      <c r="C12" s="528">
        <v>55</v>
      </c>
      <c r="D12" s="528">
        <v>55</v>
      </c>
      <c r="E12" s="528">
        <v>55</v>
      </c>
      <c r="F12" s="528">
        <v>55</v>
      </c>
      <c r="G12" s="528">
        <v>55</v>
      </c>
      <c r="H12" s="528">
        <v>55</v>
      </c>
      <c r="I12" s="528">
        <v>55</v>
      </c>
      <c r="J12" s="528">
        <v>55</v>
      </c>
      <c r="K12" s="528">
        <v>55</v>
      </c>
      <c r="L12" s="528">
        <v>55</v>
      </c>
      <c r="M12" s="528">
        <v>55</v>
      </c>
      <c r="N12" s="528">
        <v>56</v>
      </c>
      <c r="O12" s="529">
        <f t="shared" si="0"/>
        <v>661</v>
      </c>
    </row>
    <row r="13" spans="1:15" s="514" customFormat="1" ht="15.75" customHeight="1" thickBot="1">
      <c r="A13" s="513" t="s">
        <v>275</v>
      </c>
      <c r="B13" s="530" t="s">
        <v>608</v>
      </c>
      <c r="C13" s="531">
        <f>SUM(C3:C12)</f>
        <v>20475</v>
      </c>
      <c r="D13" s="531">
        <f aca="true" t="shared" si="1" ref="D13:N13">SUM(D3:D12)</f>
        <v>20476</v>
      </c>
      <c r="E13" s="531">
        <f t="shared" si="1"/>
        <v>67906</v>
      </c>
      <c r="F13" s="531">
        <f t="shared" si="1"/>
        <v>57322</v>
      </c>
      <c r="G13" s="531">
        <f t="shared" si="1"/>
        <v>20495</v>
      </c>
      <c r="H13" s="531">
        <f t="shared" si="1"/>
        <v>20478</v>
      </c>
      <c r="I13" s="531">
        <f t="shared" si="1"/>
        <v>20889</v>
      </c>
      <c r="J13" s="531">
        <f t="shared" si="1"/>
        <v>20476</v>
      </c>
      <c r="K13" s="531">
        <f t="shared" si="1"/>
        <v>67494</v>
      </c>
      <c r="L13" s="531">
        <f t="shared" si="1"/>
        <v>20906</v>
      </c>
      <c r="M13" s="531">
        <f t="shared" si="1"/>
        <v>20476</v>
      </c>
      <c r="N13" s="531">
        <f t="shared" si="1"/>
        <v>20478</v>
      </c>
      <c r="O13" s="532">
        <f>SUM(C13:N13)</f>
        <v>377871</v>
      </c>
    </row>
    <row r="14" spans="1:15" s="514" customFormat="1" ht="15" customHeight="1" thickBot="1">
      <c r="A14" s="513" t="s">
        <v>365</v>
      </c>
      <c r="B14" s="601" t="s">
        <v>345</v>
      </c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3"/>
    </row>
    <row r="15" spans="1:15" s="523" customFormat="1" ht="13.5" customHeight="1">
      <c r="A15" s="533" t="s">
        <v>368</v>
      </c>
      <c r="B15" s="524" t="s">
        <v>350</v>
      </c>
      <c r="C15" s="525">
        <v>15452</v>
      </c>
      <c r="D15" s="525">
        <v>15452</v>
      </c>
      <c r="E15" s="525">
        <v>15452</v>
      </c>
      <c r="F15" s="525">
        <v>15451</v>
      </c>
      <c r="G15" s="525">
        <v>15452</v>
      </c>
      <c r="H15" s="525">
        <v>15452</v>
      </c>
      <c r="I15" s="525">
        <v>15451</v>
      </c>
      <c r="J15" s="525">
        <v>15452</v>
      </c>
      <c r="K15" s="525">
        <v>15452</v>
      </c>
      <c r="L15" s="525">
        <v>15452</v>
      </c>
      <c r="M15" s="525">
        <v>15452</v>
      </c>
      <c r="N15" s="525">
        <v>15452</v>
      </c>
      <c r="O15" s="526">
        <f t="shared" si="0"/>
        <v>185422</v>
      </c>
    </row>
    <row r="16" spans="1:16" s="523" customFormat="1" ht="13.5" customHeight="1">
      <c r="A16" s="519" t="s">
        <v>370</v>
      </c>
      <c r="B16" s="520" t="s">
        <v>609</v>
      </c>
      <c r="C16" s="521">
        <v>3940</v>
      </c>
      <c r="D16" s="521">
        <v>3940</v>
      </c>
      <c r="E16" s="521">
        <v>3941</v>
      </c>
      <c r="F16" s="521">
        <v>3940</v>
      </c>
      <c r="G16" s="521">
        <v>3940</v>
      </c>
      <c r="H16" s="521">
        <v>3941</v>
      </c>
      <c r="I16" s="521">
        <v>3940</v>
      </c>
      <c r="J16" s="521">
        <v>3941</v>
      </c>
      <c r="K16" s="521">
        <v>3940</v>
      </c>
      <c r="L16" s="521">
        <v>3940</v>
      </c>
      <c r="M16" s="521">
        <v>3941</v>
      </c>
      <c r="N16" s="521">
        <v>3940</v>
      </c>
      <c r="O16" s="522">
        <f t="shared" si="0"/>
        <v>47284</v>
      </c>
      <c r="P16" s="534"/>
    </row>
    <row r="17" spans="1:15" s="523" customFormat="1" ht="13.5" customHeight="1">
      <c r="A17" s="519" t="s">
        <v>372</v>
      </c>
      <c r="B17" s="520" t="s">
        <v>610</v>
      </c>
      <c r="C17" s="521">
        <v>8977</v>
      </c>
      <c r="D17" s="521">
        <v>8977</v>
      </c>
      <c r="E17" s="521">
        <v>8978</v>
      </c>
      <c r="F17" s="521">
        <v>8977</v>
      </c>
      <c r="G17" s="521">
        <v>8977</v>
      </c>
      <c r="H17" s="521">
        <v>8977</v>
      </c>
      <c r="I17" s="521">
        <v>8977</v>
      </c>
      <c r="J17" s="521">
        <v>8978</v>
      </c>
      <c r="K17" s="521">
        <v>8977</v>
      </c>
      <c r="L17" s="521">
        <v>8977</v>
      </c>
      <c r="M17" s="521">
        <v>8977</v>
      </c>
      <c r="N17" s="521">
        <v>8977</v>
      </c>
      <c r="O17" s="522">
        <f t="shared" si="0"/>
        <v>107726</v>
      </c>
    </row>
    <row r="18" spans="1:15" s="523" customFormat="1" ht="13.5" customHeight="1">
      <c r="A18" s="519" t="s">
        <v>373</v>
      </c>
      <c r="B18" s="520" t="s">
        <v>611</v>
      </c>
      <c r="C18" s="521">
        <v>200</v>
      </c>
      <c r="D18" s="521">
        <v>1862</v>
      </c>
      <c r="E18" s="521">
        <v>200</v>
      </c>
      <c r="F18" s="521">
        <v>2000</v>
      </c>
      <c r="G18" s="521">
        <v>4408</v>
      </c>
      <c r="H18" s="521">
        <v>5000</v>
      </c>
      <c r="I18" s="521">
        <v>9500</v>
      </c>
      <c r="J18" s="521">
        <v>10564</v>
      </c>
      <c r="K18" s="521">
        <v>10184</v>
      </c>
      <c r="L18" s="521">
        <v>3000</v>
      </c>
      <c r="M18" s="521">
        <v>500</v>
      </c>
      <c r="N18" s="521">
        <v>500</v>
      </c>
      <c r="O18" s="522">
        <f t="shared" si="0"/>
        <v>47918</v>
      </c>
    </row>
    <row r="19" spans="1:15" s="523" customFormat="1" ht="13.5" customHeight="1">
      <c r="A19" s="519" t="s">
        <v>375</v>
      </c>
      <c r="B19" s="520" t="s">
        <v>612</v>
      </c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2">
        <f t="shared" si="0"/>
        <v>0</v>
      </c>
    </row>
    <row r="20" spans="1:15" s="523" customFormat="1" ht="13.5" customHeight="1">
      <c r="A20" s="519" t="s">
        <v>377</v>
      </c>
      <c r="B20" s="520" t="s">
        <v>613</v>
      </c>
      <c r="C20" s="521">
        <v>0</v>
      </c>
      <c r="D20" s="521">
        <v>0</v>
      </c>
      <c r="E20" s="521">
        <v>3717</v>
      </c>
      <c r="F20" s="521">
        <v>3717</v>
      </c>
      <c r="G20" s="521">
        <v>0</v>
      </c>
      <c r="I20" s="521">
        <v>3717</v>
      </c>
      <c r="J20" s="521">
        <v>0</v>
      </c>
      <c r="L20" s="521">
        <v>3717</v>
      </c>
      <c r="M20" s="521">
        <v>0</v>
      </c>
      <c r="N20" s="521">
        <v>0</v>
      </c>
      <c r="O20" s="522">
        <f t="shared" si="0"/>
        <v>14868</v>
      </c>
    </row>
    <row r="21" spans="1:15" s="523" customFormat="1" ht="13.5" customHeight="1">
      <c r="A21" s="519" t="s">
        <v>380</v>
      </c>
      <c r="B21" s="520" t="s">
        <v>302</v>
      </c>
      <c r="C21" s="521">
        <v>1191</v>
      </c>
      <c r="D21" s="521">
        <v>1191</v>
      </c>
      <c r="E21" s="521">
        <v>1192</v>
      </c>
      <c r="F21" s="521">
        <v>1191</v>
      </c>
      <c r="G21" s="521">
        <v>1192</v>
      </c>
      <c r="H21" s="521">
        <v>1191</v>
      </c>
      <c r="I21" s="521">
        <v>1191</v>
      </c>
      <c r="J21" s="521">
        <v>1192</v>
      </c>
      <c r="K21" s="521">
        <v>1191</v>
      </c>
      <c r="L21" s="521">
        <v>1192</v>
      </c>
      <c r="M21" s="521">
        <v>1191</v>
      </c>
      <c r="N21" s="521">
        <v>1191</v>
      </c>
      <c r="O21" s="522">
        <f t="shared" si="0"/>
        <v>14296</v>
      </c>
    </row>
    <row r="22" spans="1:15" s="523" customFormat="1" ht="13.5" customHeight="1">
      <c r="A22" s="519" t="s">
        <v>383</v>
      </c>
      <c r="B22" s="520" t="s">
        <v>364</v>
      </c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2">
        <f t="shared" si="0"/>
        <v>0</v>
      </c>
    </row>
    <row r="23" spans="1:15" s="523" customFormat="1" ht="13.5" customHeight="1">
      <c r="A23" s="519" t="s">
        <v>386</v>
      </c>
      <c r="B23" s="520" t="s">
        <v>614</v>
      </c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2">
        <f t="shared" si="0"/>
        <v>0</v>
      </c>
    </row>
    <row r="24" spans="1:15" s="523" customFormat="1" ht="13.5" customHeight="1">
      <c r="A24" s="519" t="s">
        <v>388</v>
      </c>
      <c r="B24" s="520" t="s">
        <v>615</v>
      </c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2">
        <f t="shared" si="0"/>
        <v>0</v>
      </c>
    </row>
    <row r="25" spans="1:15" s="523" customFormat="1" ht="13.5" customHeight="1" thickBot="1">
      <c r="A25" s="519" t="s">
        <v>390</v>
      </c>
      <c r="B25" s="520" t="s">
        <v>415</v>
      </c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2">
        <f t="shared" si="0"/>
        <v>0</v>
      </c>
    </row>
    <row r="26" spans="1:15" s="514" customFormat="1" ht="15.75" customHeight="1" thickBot="1">
      <c r="A26" s="535" t="s">
        <v>392</v>
      </c>
      <c r="B26" s="530" t="s">
        <v>616</v>
      </c>
      <c r="C26" s="531">
        <f aca="true" t="shared" si="2" ref="C26:N26">SUM(C15:C25)</f>
        <v>29760</v>
      </c>
      <c r="D26" s="531">
        <f t="shared" si="2"/>
        <v>31422</v>
      </c>
      <c r="E26" s="531">
        <f t="shared" si="2"/>
        <v>33480</v>
      </c>
      <c r="F26" s="531">
        <f t="shared" si="2"/>
        <v>35276</v>
      </c>
      <c r="G26" s="531">
        <f t="shared" si="2"/>
        <v>33969</v>
      </c>
      <c r="H26" s="531">
        <f t="shared" si="2"/>
        <v>34561</v>
      </c>
      <c r="I26" s="531">
        <f t="shared" si="2"/>
        <v>42776</v>
      </c>
      <c r="J26" s="531">
        <f t="shared" si="2"/>
        <v>40127</v>
      </c>
      <c r="K26" s="531">
        <f t="shared" si="2"/>
        <v>39744</v>
      </c>
      <c r="L26" s="531">
        <f t="shared" si="2"/>
        <v>36278</v>
      </c>
      <c r="M26" s="531">
        <f t="shared" si="2"/>
        <v>30061</v>
      </c>
      <c r="N26" s="531">
        <f t="shared" si="2"/>
        <v>30060</v>
      </c>
      <c r="O26" s="532">
        <f t="shared" si="0"/>
        <v>417514</v>
      </c>
    </row>
    <row r="27" spans="1:15" ht="16.5" thickBot="1">
      <c r="A27" s="536" t="s">
        <v>395</v>
      </c>
      <c r="B27" s="537" t="s">
        <v>617</v>
      </c>
      <c r="C27" s="538">
        <f aca="true" t="shared" si="3" ref="C27:O27">C13-C26</f>
        <v>-9285</v>
      </c>
      <c r="D27" s="538">
        <f t="shared" si="3"/>
        <v>-10946</v>
      </c>
      <c r="E27" s="538">
        <f t="shared" si="3"/>
        <v>34426</v>
      </c>
      <c r="F27" s="538">
        <f t="shared" si="3"/>
        <v>22046</v>
      </c>
      <c r="G27" s="538">
        <f t="shared" si="3"/>
        <v>-13474</v>
      </c>
      <c r="H27" s="538">
        <f t="shared" si="3"/>
        <v>-14083</v>
      </c>
      <c r="I27" s="538">
        <f t="shared" si="3"/>
        <v>-21887</v>
      </c>
      <c r="J27" s="538">
        <f t="shared" si="3"/>
        <v>-19651</v>
      </c>
      <c r="K27" s="538">
        <f t="shared" si="3"/>
        <v>27750</v>
      </c>
      <c r="L27" s="538">
        <f t="shared" si="3"/>
        <v>-15372</v>
      </c>
      <c r="M27" s="538">
        <f t="shared" si="3"/>
        <v>-9585</v>
      </c>
      <c r="N27" s="538">
        <f t="shared" si="3"/>
        <v>-9582</v>
      </c>
      <c r="O27" s="539">
        <f t="shared" si="3"/>
        <v>-39643</v>
      </c>
    </row>
    <row r="28" ht="15.75">
      <c r="A28" s="541"/>
    </row>
    <row r="29" spans="2:4" ht="15.75">
      <c r="B29" s="542" t="s">
        <v>622</v>
      </c>
      <c r="C29" s="543"/>
      <c r="D29" s="543"/>
    </row>
  </sheetData>
  <sheetProtection sheet="1" objects="1" scenarios="1"/>
  <mergeCells count="2">
    <mergeCell ref="B2:O2"/>
    <mergeCell ref="B14:O14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CE,Félkövér"&amp;12Előirányzat-felhasználási ütemterv
(tervezett adatok alapján)
2011. évre&amp;R&amp;"Times New Roman CE,Félkövér dőlt"&amp;11 13. sz. melléklet&amp;"Times New Roman CE,Normál"&amp;10
&amp;"Times New Roman CE,Félkövér dőlt"Ezer forintban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zoomScalePageLayoutView="0" workbookViewId="0" topLeftCell="A28">
      <selection activeCell="G15" sqref="G1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120</v>
      </c>
    </row>
    <row r="4" ht="15.75">
      <c r="A4" s="72" t="s">
        <v>121</v>
      </c>
    </row>
    <row r="5" ht="12.75">
      <c r="A5" s="73"/>
    </row>
    <row r="6" spans="1:2" ht="12.75">
      <c r="A6" s="74" t="s">
        <v>122</v>
      </c>
      <c r="B6" s="74" t="s">
        <v>123</v>
      </c>
    </row>
    <row r="7" spans="1:2" ht="12.75">
      <c r="A7" s="74" t="s">
        <v>124</v>
      </c>
      <c r="B7" s="74" t="s">
        <v>125</v>
      </c>
    </row>
    <row r="8" spans="1:2" ht="12.75">
      <c r="A8" s="74" t="s">
        <v>126</v>
      </c>
      <c r="B8" s="74" t="s">
        <v>127</v>
      </c>
    </row>
    <row r="9" spans="1:2" ht="12.75">
      <c r="A9" s="74"/>
      <c r="B9" s="74"/>
    </row>
    <row r="10" spans="1:2" ht="15.75">
      <c r="A10" s="75" t="s">
        <v>128</v>
      </c>
      <c r="B10" s="74"/>
    </row>
    <row r="11" spans="1:2" ht="12.75">
      <c r="A11" s="74"/>
      <c r="B11" s="74"/>
    </row>
    <row r="12" spans="1:2" ht="12.75">
      <c r="A12" s="74" t="s">
        <v>129</v>
      </c>
      <c r="B12" s="74" t="s">
        <v>130</v>
      </c>
    </row>
    <row r="13" spans="1:2" ht="12.75">
      <c r="A13" s="74" t="s">
        <v>131</v>
      </c>
      <c r="B13" s="74" t="s">
        <v>132</v>
      </c>
    </row>
    <row r="14" spans="1:2" ht="12.75">
      <c r="A14" s="74" t="s">
        <v>133</v>
      </c>
      <c r="B14" s="74" t="s">
        <v>134</v>
      </c>
    </row>
    <row r="15" spans="1:2" ht="12.75">
      <c r="A15" s="74"/>
      <c r="B15" s="74"/>
    </row>
    <row r="16" spans="1:2" ht="15.75">
      <c r="A16" s="75" t="s">
        <v>135</v>
      </c>
      <c r="B16" s="74"/>
    </row>
    <row r="17" spans="1:2" ht="12.75">
      <c r="A17" s="74"/>
      <c r="B17" s="74"/>
    </row>
    <row r="18" spans="1:2" ht="12.75">
      <c r="A18" s="74" t="s">
        <v>136</v>
      </c>
      <c r="B18" s="74" t="s">
        <v>137</v>
      </c>
    </row>
    <row r="19" spans="1:2" ht="12.75">
      <c r="A19" s="74" t="s">
        <v>138</v>
      </c>
      <c r="B19" s="74" t="s">
        <v>139</v>
      </c>
    </row>
    <row r="20" spans="1:2" ht="12.75">
      <c r="A20" s="74" t="s">
        <v>140</v>
      </c>
      <c r="B20" s="74" t="s">
        <v>141</v>
      </c>
    </row>
    <row r="21" spans="1:2" ht="12.75">
      <c r="A21" s="74"/>
      <c r="B21" s="74"/>
    </row>
    <row r="22" spans="1:2" ht="15.75">
      <c r="A22" s="75" t="s">
        <v>142</v>
      </c>
      <c r="B22" s="74"/>
    </row>
    <row r="23" spans="1:2" ht="12.75">
      <c r="A23" s="76"/>
      <c r="B23" s="74"/>
    </row>
    <row r="24" spans="1:2" ht="12.75">
      <c r="A24" s="74" t="s">
        <v>143</v>
      </c>
      <c r="B24" s="74" t="s">
        <v>144</v>
      </c>
    </row>
    <row r="25" spans="1:2" ht="12.75">
      <c r="A25" s="74" t="s">
        <v>145</v>
      </c>
      <c r="B25" s="74" t="s">
        <v>146</v>
      </c>
    </row>
    <row r="26" spans="1:2" ht="12.75">
      <c r="A26" s="74" t="s">
        <v>147</v>
      </c>
      <c r="B26" s="74" t="s">
        <v>148</v>
      </c>
    </row>
    <row r="27" spans="1:2" ht="12.75">
      <c r="A27" s="74"/>
      <c r="B27" s="74"/>
    </row>
    <row r="28" spans="1:2" ht="15.75">
      <c r="A28" s="75" t="s">
        <v>149</v>
      </c>
      <c r="B28" s="74"/>
    </row>
    <row r="29" spans="1:2" ht="12.75">
      <c r="A29" s="74"/>
      <c r="B29" s="74"/>
    </row>
    <row r="30" spans="1:2" ht="12.75">
      <c r="A30" s="74" t="s">
        <v>150</v>
      </c>
      <c r="B30" s="74" t="s">
        <v>151</v>
      </c>
    </row>
    <row r="31" spans="1:2" ht="12.75">
      <c r="A31" s="74" t="s">
        <v>152</v>
      </c>
      <c r="B31" s="74" t="s">
        <v>153</v>
      </c>
    </row>
    <row r="32" spans="1:2" ht="12.75">
      <c r="A32" s="74" t="s">
        <v>154</v>
      </c>
      <c r="B32" s="74" t="s">
        <v>155</v>
      </c>
    </row>
    <row r="33" spans="1:2" ht="12.75">
      <c r="A33" s="74"/>
      <c r="B33" s="74"/>
    </row>
    <row r="34" spans="1:2" ht="15.75">
      <c r="A34" s="75" t="s">
        <v>156</v>
      </c>
      <c r="B34" s="74"/>
    </row>
    <row r="35" spans="1:2" ht="12.75">
      <c r="A35" s="74"/>
      <c r="B35" s="74"/>
    </row>
    <row r="36" spans="1:2" ht="12.75">
      <c r="A36" s="74" t="s">
        <v>157</v>
      </c>
      <c r="B36" s="74" t="s">
        <v>158</v>
      </c>
    </row>
    <row r="37" spans="1:2" ht="12.75">
      <c r="A37" s="74" t="s">
        <v>159</v>
      </c>
      <c r="B37" s="74" t="s">
        <v>160</v>
      </c>
    </row>
    <row r="38" spans="1:2" ht="12.75">
      <c r="A38" s="74" t="s">
        <v>161</v>
      </c>
      <c r="B38" s="74" t="s">
        <v>162</v>
      </c>
    </row>
  </sheetData>
  <sheetProtection sheet="1" objects="1" scenarios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1"/>
  <sheetViews>
    <sheetView zoomScale="120" zoomScaleNormal="120" zoomScalePageLayoutView="0" workbookViewId="0" topLeftCell="A4">
      <selection activeCell="E7" sqref="E7"/>
    </sheetView>
  </sheetViews>
  <sheetFormatPr defaultColWidth="9.00390625" defaultRowHeight="12.75"/>
  <cols>
    <col min="1" max="1" width="7.375" style="78" customWidth="1"/>
    <col min="2" max="2" width="52.00390625" style="78" customWidth="1"/>
    <col min="3" max="3" width="14.375" style="78" customWidth="1"/>
    <col min="4" max="4" width="12.125" style="78" customWidth="1"/>
    <col min="5" max="5" width="13.125" style="78" customWidth="1"/>
    <col min="6" max="16384" width="9.375" style="78" customWidth="1"/>
  </cols>
  <sheetData>
    <row r="1" spans="1:5" ht="15.75" customHeight="1">
      <c r="A1" s="77" t="s">
        <v>163</v>
      </c>
      <c r="B1" s="77"/>
      <c r="C1" s="77"/>
      <c r="D1" s="77"/>
      <c r="E1" s="77"/>
    </row>
    <row r="2" spans="1:5" ht="15.75" customHeight="1" thickBot="1">
      <c r="A2" s="575" t="s">
        <v>164</v>
      </c>
      <c r="B2" s="575"/>
      <c r="C2" s="79"/>
      <c r="D2" s="576" t="s">
        <v>165</v>
      </c>
      <c r="E2" s="576"/>
    </row>
    <row r="3" spans="1:5" ht="37.5" customHeight="1" thickBot="1">
      <c r="A3" s="80" t="s">
        <v>166</v>
      </c>
      <c r="B3" s="81" t="s">
        <v>167</v>
      </c>
      <c r="C3" s="81" t="s">
        <v>168</v>
      </c>
      <c r="D3" s="81" t="s">
        <v>169</v>
      </c>
      <c r="E3" s="82" t="s">
        <v>170</v>
      </c>
    </row>
    <row r="4" spans="1:5" s="86" customFormat="1" ht="12" customHeight="1" thickBot="1">
      <c r="A4" s="83">
        <v>1</v>
      </c>
      <c r="B4" s="84">
        <v>2</v>
      </c>
      <c r="C4" s="84">
        <v>3</v>
      </c>
      <c r="D4" s="84">
        <v>4</v>
      </c>
      <c r="E4" s="85">
        <v>5</v>
      </c>
    </row>
    <row r="5" spans="1:5" s="91" customFormat="1" ht="12" customHeight="1" thickBot="1">
      <c r="A5" s="87" t="s">
        <v>171</v>
      </c>
      <c r="B5" s="88" t="s">
        <v>172</v>
      </c>
      <c r="C5" s="89">
        <f>SUM(C6:C7)</f>
        <v>327374</v>
      </c>
      <c r="D5" s="90">
        <f>SUM(D6:D7)</f>
        <v>304305</v>
      </c>
      <c r="E5" s="90">
        <f>SUM(E6:E7)</f>
        <v>220824</v>
      </c>
    </row>
    <row r="6" spans="1:5" s="91" customFormat="1" ht="12" customHeight="1" thickBot="1">
      <c r="A6" s="92" t="s">
        <v>173</v>
      </c>
      <c r="B6" s="93" t="s">
        <v>174</v>
      </c>
      <c r="C6" s="94">
        <v>49980</v>
      </c>
      <c r="D6" s="94">
        <v>48663</v>
      </c>
      <c r="E6" s="95">
        <v>53405</v>
      </c>
    </row>
    <row r="7" spans="1:5" s="91" customFormat="1" ht="12" customHeight="1" thickBot="1">
      <c r="A7" s="92" t="s">
        <v>175</v>
      </c>
      <c r="B7" s="93" t="s">
        <v>176</v>
      </c>
      <c r="C7" s="96">
        <f>SUM(C8:C14)</f>
        <v>277394</v>
      </c>
      <c r="D7" s="90">
        <f>SUM(D8:D13)</f>
        <v>255642</v>
      </c>
      <c r="E7" s="90">
        <f>SUM(E8:E11)</f>
        <v>167419</v>
      </c>
    </row>
    <row r="8" spans="1:5" s="91" customFormat="1" ht="12" customHeight="1">
      <c r="A8" s="97" t="s">
        <v>177</v>
      </c>
      <c r="B8" s="98" t="s">
        <v>178</v>
      </c>
      <c r="C8" s="99"/>
      <c r="D8" s="99">
        <v>0</v>
      </c>
      <c r="E8" s="100">
        <v>0</v>
      </c>
    </row>
    <row r="9" spans="1:5" s="91" customFormat="1" ht="12" customHeight="1">
      <c r="A9" s="101" t="s">
        <v>179</v>
      </c>
      <c r="B9" s="102" t="s">
        <v>180</v>
      </c>
      <c r="C9" s="103">
        <v>178520</v>
      </c>
      <c r="D9" s="103">
        <v>144650</v>
      </c>
      <c r="E9" s="104">
        <v>93110</v>
      </c>
    </row>
    <row r="10" spans="1:5" s="91" customFormat="1" ht="12" customHeight="1">
      <c r="A10" s="101" t="s">
        <v>181</v>
      </c>
      <c r="B10" s="102" t="s">
        <v>182</v>
      </c>
      <c r="C10" s="103">
        <v>94744</v>
      </c>
      <c r="D10" s="103">
        <v>110841</v>
      </c>
      <c r="E10" s="104">
        <v>74309</v>
      </c>
    </row>
    <row r="11" spans="1:5" s="91" customFormat="1" ht="12" customHeight="1">
      <c r="A11" s="105" t="s">
        <v>183</v>
      </c>
      <c r="B11" s="106" t="s">
        <v>184</v>
      </c>
      <c r="C11" s="107">
        <v>1986</v>
      </c>
      <c r="D11" s="107">
        <v>149</v>
      </c>
      <c r="E11" s="108">
        <v>0</v>
      </c>
    </row>
    <row r="12" spans="1:5" s="91" customFormat="1" ht="12" customHeight="1">
      <c r="A12" s="101" t="s">
        <v>185</v>
      </c>
      <c r="B12" s="102" t="s">
        <v>186</v>
      </c>
      <c r="C12" s="103">
        <v>411</v>
      </c>
      <c r="D12" s="103"/>
      <c r="E12" s="104"/>
    </row>
    <row r="13" spans="1:5" s="91" customFormat="1" ht="12" customHeight="1">
      <c r="A13" s="101" t="s">
        <v>187</v>
      </c>
      <c r="B13" s="102" t="s">
        <v>188</v>
      </c>
      <c r="C13" s="103">
        <v>10</v>
      </c>
      <c r="D13" s="103">
        <v>2</v>
      </c>
      <c r="E13" s="104"/>
    </row>
    <row r="14" spans="1:5" s="91" customFormat="1" ht="12" customHeight="1" thickBot="1">
      <c r="A14" s="109" t="s">
        <v>189</v>
      </c>
      <c r="B14" s="110" t="s">
        <v>190</v>
      </c>
      <c r="C14" s="111">
        <v>1723</v>
      </c>
      <c r="D14" s="112"/>
      <c r="E14" s="113"/>
    </row>
    <row r="15" spans="1:5" s="91" customFormat="1" ht="12" customHeight="1" thickBot="1">
      <c r="A15" s="92" t="s">
        <v>191</v>
      </c>
      <c r="B15" s="93" t="s">
        <v>192</v>
      </c>
      <c r="C15" s="96">
        <f>SUM(C16:C25)</f>
        <v>142985</v>
      </c>
      <c r="D15" s="90">
        <f>SUM(D16:D25)</f>
        <v>119525</v>
      </c>
      <c r="E15" s="90">
        <f>SUM(E16:E25)</f>
        <v>112804</v>
      </c>
    </row>
    <row r="16" spans="1:5" s="91" customFormat="1" ht="12" customHeight="1">
      <c r="A16" s="114" t="s">
        <v>193</v>
      </c>
      <c r="B16" s="115" t="s">
        <v>194</v>
      </c>
      <c r="C16" s="116">
        <v>124821</v>
      </c>
      <c r="D16" s="116">
        <v>106392</v>
      </c>
      <c r="E16" s="117">
        <v>109222</v>
      </c>
    </row>
    <row r="17" spans="1:5" s="91" customFormat="1" ht="12" customHeight="1">
      <c r="A17" s="101" t="s">
        <v>195</v>
      </c>
      <c r="B17" s="102" t="s">
        <v>196</v>
      </c>
      <c r="C17" s="103">
        <v>12861</v>
      </c>
      <c r="D17" s="103">
        <v>566</v>
      </c>
      <c r="E17" s="104">
        <v>1860</v>
      </c>
    </row>
    <row r="18" spans="1:5" s="91" customFormat="1" ht="12" customHeight="1">
      <c r="A18" s="101" t="s">
        <v>197</v>
      </c>
      <c r="B18" s="102" t="s">
        <v>198</v>
      </c>
      <c r="C18" s="103"/>
      <c r="D18" s="103">
        <v>0</v>
      </c>
      <c r="E18" s="104">
        <v>0</v>
      </c>
    </row>
    <row r="19" spans="1:5" s="91" customFormat="1" ht="12" customHeight="1">
      <c r="A19" s="118" t="s">
        <v>199</v>
      </c>
      <c r="B19" s="102" t="s">
        <v>200</v>
      </c>
      <c r="C19" s="119">
        <v>5303</v>
      </c>
      <c r="D19" s="119">
        <v>2736</v>
      </c>
      <c r="E19" s="120">
        <v>9</v>
      </c>
    </row>
    <row r="20" spans="1:5" s="91" customFormat="1" ht="12" customHeight="1">
      <c r="A20" s="118" t="s">
        <v>201</v>
      </c>
      <c r="B20" s="102" t="s">
        <v>202</v>
      </c>
      <c r="C20" s="119">
        <v>0</v>
      </c>
      <c r="D20" s="119">
        <v>9831</v>
      </c>
      <c r="E20" s="120">
        <v>1713</v>
      </c>
    </row>
    <row r="21" spans="1:5" s="91" customFormat="1" ht="12" customHeight="1">
      <c r="A21" s="101" t="s">
        <v>203</v>
      </c>
      <c r="B21" s="102" t="s">
        <v>204</v>
      </c>
      <c r="C21" s="103"/>
      <c r="D21" s="103"/>
      <c r="E21" s="104"/>
    </row>
    <row r="22" spans="1:5" s="91" customFormat="1" ht="12" customHeight="1">
      <c r="A22" s="101" t="s">
        <v>205</v>
      </c>
      <c r="B22" s="121" t="s">
        <v>206</v>
      </c>
      <c r="C22" s="122"/>
      <c r="D22" s="122"/>
      <c r="E22" s="123"/>
    </row>
    <row r="23" spans="1:5" s="91" customFormat="1" ht="12" customHeight="1">
      <c r="A23" s="101" t="s">
        <v>207</v>
      </c>
      <c r="B23" s="124" t="s">
        <v>208</v>
      </c>
      <c r="C23" s="125"/>
      <c r="D23" s="125"/>
      <c r="E23" s="126"/>
    </row>
    <row r="24" spans="1:5" s="91" customFormat="1" ht="12" customHeight="1">
      <c r="A24" s="101" t="s">
        <v>209</v>
      </c>
      <c r="B24" s="124" t="s">
        <v>210</v>
      </c>
      <c r="C24" s="125"/>
      <c r="D24" s="125"/>
      <c r="E24" s="126"/>
    </row>
    <row r="25" spans="1:5" s="91" customFormat="1" ht="12" customHeight="1" thickBot="1">
      <c r="A25" s="118" t="s">
        <v>211</v>
      </c>
      <c r="B25" s="127" t="s">
        <v>212</v>
      </c>
      <c r="C25" s="128"/>
      <c r="D25" s="128"/>
      <c r="E25" s="129"/>
    </row>
    <row r="26" spans="1:5" s="91" customFormat="1" ht="12" customHeight="1" thickBot="1">
      <c r="A26" s="92" t="s">
        <v>213</v>
      </c>
      <c r="B26" s="93" t="s">
        <v>214</v>
      </c>
      <c r="C26" s="96">
        <f>SUM(C27:C29)</f>
        <v>10959</v>
      </c>
      <c r="D26" s="130">
        <v>962</v>
      </c>
      <c r="E26" s="90">
        <f>SUM(E27:E29)</f>
        <v>22</v>
      </c>
    </row>
    <row r="27" spans="1:5" s="91" customFormat="1" ht="12" customHeight="1">
      <c r="A27" s="114" t="s">
        <v>215</v>
      </c>
      <c r="B27" s="115" t="s">
        <v>216</v>
      </c>
      <c r="C27" s="116">
        <v>10019</v>
      </c>
      <c r="D27" s="116">
        <v>22</v>
      </c>
      <c r="E27" s="117">
        <v>22</v>
      </c>
    </row>
    <row r="28" spans="1:5" s="91" customFormat="1" ht="12" customHeight="1">
      <c r="A28" s="105" t="s">
        <v>217</v>
      </c>
      <c r="B28" s="102" t="s">
        <v>218</v>
      </c>
      <c r="C28" s="107"/>
      <c r="D28" s="107">
        <v>0</v>
      </c>
      <c r="E28" s="108">
        <v>0</v>
      </c>
    </row>
    <row r="29" spans="1:5" s="91" customFormat="1" ht="12" customHeight="1" thickBot="1">
      <c r="A29" s="118" t="s">
        <v>219</v>
      </c>
      <c r="B29" s="131" t="s">
        <v>220</v>
      </c>
      <c r="C29" s="119">
        <v>940</v>
      </c>
      <c r="D29" s="119">
        <v>940</v>
      </c>
      <c r="E29" s="120">
        <v>0</v>
      </c>
    </row>
    <row r="30" spans="1:5" s="91" customFormat="1" ht="12" customHeight="1" thickBot="1">
      <c r="A30" s="92" t="s">
        <v>221</v>
      </c>
      <c r="B30" s="93" t="s">
        <v>222</v>
      </c>
      <c r="C30" s="96">
        <f>C31+C38</f>
        <v>9207</v>
      </c>
      <c r="D30" s="90">
        <f>D31+D38+D43+D44</f>
        <v>63347</v>
      </c>
      <c r="E30" s="90">
        <f>E31+E38+E43+E44</f>
        <v>43560</v>
      </c>
    </row>
    <row r="31" spans="1:5" s="91" customFormat="1" ht="12" customHeight="1">
      <c r="A31" s="114" t="s">
        <v>223</v>
      </c>
      <c r="B31" s="132" t="s">
        <v>224</v>
      </c>
      <c r="C31" s="133">
        <f>SUM(C32:C37)</f>
        <v>8151</v>
      </c>
      <c r="D31" s="133">
        <f>SUM(D32:D37)</f>
        <v>9347</v>
      </c>
      <c r="E31" s="133">
        <f>SUM(E32:E37)</f>
        <v>7127</v>
      </c>
    </row>
    <row r="32" spans="1:5" s="91" customFormat="1" ht="12" customHeight="1">
      <c r="A32" s="101" t="s">
        <v>225</v>
      </c>
      <c r="B32" s="124" t="s">
        <v>226</v>
      </c>
      <c r="C32" s="125">
        <v>4480</v>
      </c>
      <c r="D32" s="125">
        <v>6013</v>
      </c>
      <c r="E32" s="126">
        <v>5477</v>
      </c>
    </row>
    <row r="33" spans="1:5" s="91" customFormat="1" ht="12" customHeight="1">
      <c r="A33" s="101" t="s">
        <v>227</v>
      </c>
      <c r="B33" s="124" t="s">
        <v>228</v>
      </c>
      <c r="C33" s="125">
        <v>1330</v>
      </c>
      <c r="D33" s="125">
        <v>1884</v>
      </c>
      <c r="E33" s="126">
        <v>0</v>
      </c>
    </row>
    <row r="34" spans="1:5" s="91" customFormat="1" ht="12" customHeight="1">
      <c r="A34" s="101" t="s">
        <v>229</v>
      </c>
      <c r="B34" s="124" t="s">
        <v>230</v>
      </c>
      <c r="C34" s="125">
        <v>432</v>
      </c>
      <c r="D34" s="125">
        <v>0</v>
      </c>
      <c r="E34" s="126">
        <v>0</v>
      </c>
    </row>
    <row r="35" spans="1:5" s="91" customFormat="1" ht="12" customHeight="1">
      <c r="A35" s="118" t="s">
        <v>231</v>
      </c>
      <c r="B35" s="127" t="s">
        <v>232</v>
      </c>
      <c r="C35" s="128"/>
      <c r="D35" s="128"/>
      <c r="E35" s="125"/>
    </row>
    <row r="36" spans="1:5" s="91" customFormat="1" ht="12" customHeight="1">
      <c r="A36" s="101" t="s">
        <v>233</v>
      </c>
      <c r="B36" s="127" t="s">
        <v>234</v>
      </c>
      <c r="C36" s="128">
        <v>137</v>
      </c>
      <c r="D36" s="128"/>
      <c r="E36" s="125"/>
    </row>
    <row r="37" spans="1:5" s="91" customFormat="1" ht="12" customHeight="1">
      <c r="A37" s="118" t="s">
        <v>235</v>
      </c>
      <c r="B37" s="127" t="s">
        <v>236</v>
      </c>
      <c r="C37" s="128">
        <v>1772</v>
      </c>
      <c r="D37" s="128">
        <v>1450</v>
      </c>
      <c r="E37" s="125">
        <v>1650</v>
      </c>
    </row>
    <row r="38" spans="1:5" s="91" customFormat="1" ht="12" customHeight="1">
      <c r="A38" s="101" t="s">
        <v>237</v>
      </c>
      <c r="B38" s="121" t="s">
        <v>238</v>
      </c>
      <c r="C38" s="122">
        <f>SUM(C39:C44)</f>
        <v>1056</v>
      </c>
      <c r="D38" s="122">
        <v>36000</v>
      </c>
      <c r="E38" s="122">
        <v>36433</v>
      </c>
    </row>
    <row r="39" spans="1:5" s="91" customFormat="1" ht="12" customHeight="1">
      <c r="A39" s="101" t="s">
        <v>239</v>
      </c>
      <c r="B39" s="124" t="s">
        <v>226</v>
      </c>
      <c r="C39" s="125"/>
      <c r="D39" s="125"/>
      <c r="E39" s="125"/>
    </row>
    <row r="40" spans="1:5" s="91" customFormat="1" ht="12" customHeight="1">
      <c r="A40" s="101" t="s">
        <v>240</v>
      </c>
      <c r="B40" s="124" t="s">
        <v>241</v>
      </c>
      <c r="C40" s="125"/>
      <c r="D40" s="125">
        <v>36000</v>
      </c>
      <c r="E40" s="126">
        <v>36433</v>
      </c>
    </row>
    <row r="41" spans="1:5" s="91" customFormat="1" ht="12" customHeight="1">
      <c r="A41" s="101" t="s">
        <v>242</v>
      </c>
      <c r="B41" s="124" t="s">
        <v>234</v>
      </c>
      <c r="C41" s="125"/>
      <c r="D41" s="125"/>
      <c r="E41" s="126"/>
    </row>
    <row r="42" spans="1:5" s="91" customFormat="1" ht="12" customHeight="1">
      <c r="A42" s="118" t="s">
        <v>243</v>
      </c>
      <c r="B42" s="127" t="s">
        <v>244</v>
      </c>
      <c r="C42" s="128"/>
      <c r="D42" s="128"/>
      <c r="E42" s="129"/>
    </row>
    <row r="43" spans="1:5" s="91" customFormat="1" ht="12" customHeight="1">
      <c r="A43" s="101" t="s">
        <v>245</v>
      </c>
      <c r="B43" s="121" t="s">
        <v>246</v>
      </c>
      <c r="C43" s="134">
        <v>798</v>
      </c>
      <c r="D43" s="134">
        <v>3000</v>
      </c>
      <c r="E43" s="135">
        <v>0</v>
      </c>
    </row>
    <row r="44" spans="1:5" s="91" customFormat="1" ht="12" customHeight="1" thickBot="1">
      <c r="A44" s="105" t="s">
        <v>247</v>
      </c>
      <c r="B44" s="136" t="s">
        <v>248</v>
      </c>
      <c r="C44" s="137">
        <v>258</v>
      </c>
      <c r="D44" s="137">
        <v>15000</v>
      </c>
      <c r="E44" s="138">
        <v>0</v>
      </c>
    </row>
    <row r="45" spans="1:7" s="91" customFormat="1" ht="17.25" customHeight="1" thickBot="1">
      <c r="A45" s="92" t="s">
        <v>249</v>
      </c>
      <c r="B45" s="93" t="s">
        <v>250</v>
      </c>
      <c r="C45" s="139">
        <f>SUM(C46:C47)</f>
        <v>2065</v>
      </c>
      <c r="D45" s="140">
        <v>618</v>
      </c>
      <c r="E45" s="141">
        <f>SUM(E46:E47)</f>
        <v>661</v>
      </c>
      <c r="G45" s="142"/>
    </row>
    <row r="46" spans="1:5" s="91" customFormat="1" ht="12" customHeight="1">
      <c r="A46" s="143" t="s">
        <v>251</v>
      </c>
      <c r="B46" s="144" t="s">
        <v>252</v>
      </c>
      <c r="C46" s="145"/>
      <c r="D46" s="145"/>
      <c r="E46" s="146"/>
    </row>
    <row r="47" spans="1:5" s="91" customFormat="1" ht="12" customHeight="1" thickBot="1">
      <c r="A47" s="118" t="s">
        <v>253</v>
      </c>
      <c r="B47" s="106" t="s">
        <v>254</v>
      </c>
      <c r="C47" s="119">
        <v>2065</v>
      </c>
      <c r="D47" s="119">
        <v>618</v>
      </c>
      <c r="E47" s="120">
        <v>661</v>
      </c>
    </row>
    <row r="48" spans="1:5" s="91" customFormat="1" ht="12" customHeight="1" thickBot="1">
      <c r="A48" s="92" t="s">
        <v>255</v>
      </c>
      <c r="B48" s="147" t="s">
        <v>256</v>
      </c>
      <c r="C48" s="148">
        <f>C5+C15+C26+C30+C45</f>
        <v>492590</v>
      </c>
      <c r="D48" s="149">
        <f>D5+D15+D26+D30+D45</f>
        <v>488757</v>
      </c>
      <c r="E48" s="149">
        <f>E5+E15+E26+E30+E45</f>
        <v>377871</v>
      </c>
    </row>
    <row r="49" spans="1:5" s="91" customFormat="1" ht="12" customHeight="1" thickBot="1">
      <c r="A49" s="150" t="s">
        <v>257</v>
      </c>
      <c r="B49" s="151" t="s">
        <v>258</v>
      </c>
      <c r="C49" s="152">
        <v>60044</v>
      </c>
      <c r="D49" s="152">
        <v>229541</v>
      </c>
      <c r="E49" s="153"/>
    </row>
    <row r="50" spans="1:5" s="91" customFormat="1" ht="12" customHeight="1" thickBot="1">
      <c r="A50" s="150" t="s">
        <v>259</v>
      </c>
      <c r="B50" s="151" t="s">
        <v>260</v>
      </c>
      <c r="C50" s="152"/>
      <c r="D50" s="152"/>
      <c r="E50" s="153"/>
    </row>
    <row r="51" spans="1:5" s="91" customFormat="1" ht="12" customHeight="1" thickBot="1">
      <c r="A51" s="150" t="s">
        <v>261</v>
      </c>
      <c r="B51" s="151" t="s">
        <v>262</v>
      </c>
      <c r="C51" s="154">
        <f>SUM(C52:C57)</f>
        <v>8595</v>
      </c>
      <c r="D51" s="155">
        <f>SUM(D52:D57)</f>
        <v>0</v>
      </c>
      <c r="E51" s="155">
        <f>SUM(E52:E57)</f>
        <v>75934</v>
      </c>
    </row>
    <row r="52" spans="1:5" s="91" customFormat="1" ht="12" customHeight="1">
      <c r="A52" s="143" t="s">
        <v>263</v>
      </c>
      <c r="B52" s="156" t="s">
        <v>264</v>
      </c>
      <c r="C52" s="157"/>
      <c r="D52" s="157">
        <v>0</v>
      </c>
      <c r="E52" s="158">
        <v>75934</v>
      </c>
    </row>
    <row r="53" spans="1:5" s="91" customFormat="1" ht="12" customHeight="1">
      <c r="A53" s="114" t="s">
        <v>265</v>
      </c>
      <c r="B53" s="156" t="s">
        <v>266</v>
      </c>
      <c r="C53" s="125"/>
      <c r="D53" s="125"/>
      <c r="E53" s="126"/>
    </row>
    <row r="54" spans="1:5" s="91" customFormat="1" ht="12" customHeight="1">
      <c r="A54" s="105" t="s">
        <v>267</v>
      </c>
      <c r="B54" s="127" t="s">
        <v>268</v>
      </c>
      <c r="C54" s="107"/>
      <c r="D54" s="107"/>
      <c r="E54" s="108"/>
    </row>
    <row r="55" spans="1:5" s="91" customFormat="1" ht="12" customHeight="1">
      <c r="A55" s="101" t="s">
        <v>269</v>
      </c>
      <c r="B55" s="127" t="s">
        <v>270</v>
      </c>
      <c r="C55" s="103"/>
      <c r="D55" s="103"/>
      <c r="E55" s="104"/>
    </row>
    <row r="56" spans="1:5" s="91" customFormat="1" ht="12" customHeight="1">
      <c r="A56" s="105" t="s">
        <v>271</v>
      </c>
      <c r="B56" s="127" t="s">
        <v>272</v>
      </c>
      <c r="C56" s="107"/>
      <c r="D56" s="107"/>
      <c r="E56" s="108"/>
    </row>
    <row r="57" spans="1:5" s="91" customFormat="1" ht="12" customHeight="1" thickBot="1">
      <c r="A57" s="159" t="s">
        <v>273</v>
      </c>
      <c r="B57" s="160" t="s">
        <v>274</v>
      </c>
      <c r="C57" s="112">
        <v>8595</v>
      </c>
      <c r="D57" s="112"/>
      <c r="E57" s="161"/>
    </row>
    <row r="58" spans="1:6" s="91" customFormat="1" ht="15" customHeight="1" thickBot="1">
      <c r="A58" s="92" t="s">
        <v>275</v>
      </c>
      <c r="B58" s="162" t="s">
        <v>276</v>
      </c>
      <c r="C58" s="96">
        <f>C48+C49+C50+C51</f>
        <v>561229</v>
      </c>
      <c r="D58" s="96">
        <f>D48+D49+D50+D51</f>
        <v>718298</v>
      </c>
      <c r="E58" s="96">
        <f>E48+E49+E50+E51</f>
        <v>453805</v>
      </c>
      <c r="F58" s="163"/>
    </row>
    <row r="59" spans="1:5" s="91" customFormat="1" ht="22.5" customHeight="1">
      <c r="A59" s="577"/>
      <c r="B59" s="577"/>
      <c r="C59" s="577"/>
      <c r="D59" s="577"/>
      <c r="E59" s="577"/>
    </row>
    <row r="60" spans="1:5" s="91" customFormat="1" ht="12.75" customHeight="1">
      <c r="A60" s="164"/>
      <c r="B60" s="165"/>
      <c r="C60" s="166"/>
      <c r="D60" s="166"/>
      <c r="E60" s="166"/>
    </row>
    <row r="61" spans="1:5" ht="16.5" customHeight="1">
      <c r="A61" s="578" t="s">
        <v>277</v>
      </c>
      <c r="B61" s="578"/>
      <c r="C61" s="578"/>
      <c r="D61" s="578"/>
      <c r="E61" s="578"/>
    </row>
    <row r="62" spans="1:5" ht="16.5" customHeight="1" thickBot="1">
      <c r="A62" s="575" t="s">
        <v>278</v>
      </c>
      <c r="B62" s="575"/>
      <c r="C62" s="79"/>
      <c r="D62" s="576" t="s">
        <v>165</v>
      </c>
      <c r="E62" s="576"/>
    </row>
    <row r="63" spans="1:5" ht="37.5" customHeight="1" thickBot="1">
      <c r="A63" s="80" t="s">
        <v>279</v>
      </c>
      <c r="B63" s="81" t="s">
        <v>280</v>
      </c>
      <c r="C63" s="81" t="s">
        <v>168</v>
      </c>
      <c r="D63" s="81" t="s">
        <v>281</v>
      </c>
      <c r="E63" s="82" t="s">
        <v>170</v>
      </c>
    </row>
    <row r="64" spans="1:5" s="86" customFormat="1" ht="12" customHeight="1" thickBot="1">
      <c r="A64" s="83">
        <v>1</v>
      </c>
      <c r="B64" s="84">
        <v>2</v>
      </c>
      <c r="C64" s="84">
        <v>3</v>
      </c>
      <c r="D64" s="84">
        <v>4</v>
      </c>
      <c r="E64" s="85">
        <v>5</v>
      </c>
    </row>
    <row r="65" spans="1:5" ht="12" customHeight="1" thickBot="1">
      <c r="A65" s="87" t="s">
        <v>171</v>
      </c>
      <c r="B65" s="167" t="s">
        <v>282</v>
      </c>
      <c r="C65" s="168">
        <f>SUM(C66:C77)</f>
        <v>360034</v>
      </c>
      <c r="D65" s="169">
        <f>SUM(D66:D77)</f>
        <v>391918</v>
      </c>
      <c r="E65" s="169">
        <f>SUM(E66:E77)</f>
        <v>369596</v>
      </c>
    </row>
    <row r="66" spans="1:5" ht="12" customHeight="1">
      <c r="A66" s="143" t="s">
        <v>283</v>
      </c>
      <c r="B66" s="144" t="s">
        <v>284</v>
      </c>
      <c r="C66" s="170">
        <v>189065</v>
      </c>
      <c r="D66" s="170">
        <v>199198</v>
      </c>
      <c r="E66" s="171">
        <v>185422</v>
      </c>
    </row>
    <row r="67" spans="1:5" ht="12" customHeight="1">
      <c r="A67" s="101" t="s">
        <v>285</v>
      </c>
      <c r="B67" s="102" t="s">
        <v>286</v>
      </c>
      <c r="C67" s="172">
        <v>52998</v>
      </c>
      <c r="D67" s="172">
        <v>51596</v>
      </c>
      <c r="E67" s="173">
        <v>47284</v>
      </c>
    </row>
    <row r="68" spans="1:5" ht="12" customHeight="1">
      <c r="A68" s="101" t="s">
        <v>287</v>
      </c>
      <c r="B68" s="102" t="s">
        <v>288</v>
      </c>
      <c r="C68" s="174">
        <v>89388</v>
      </c>
      <c r="D68" s="174">
        <v>112070</v>
      </c>
      <c r="E68" s="175">
        <v>105678</v>
      </c>
    </row>
    <row r="69" spans="1:5" ht="12" customHeight="1">
      <c r="A69" s="101" t="s">
        <v>289</v>
      </c>
      <c r="B69" s="176" t="s">
        <v>290</v>
      </c>
      <c r="C69" s="174">
        <v>3174</v>
      </c>
      <c r="D69" s="174">
        <v>1435</v>
      </c>
      <c r="E69" s="175">
        <v>2048</v>
      </c>
    </row>
    <row r="70" spans="1:5" ht="12" customHeight="1">
      <c r="A70" s="101" t="s">
        <v>291</v>
      </c>
      <c r="B70" s="177" t="s">
        <v>292</v>
      </c>
      <c r="C70" s="174"/>
      <c r="D70" s="174"/>
      <c r="E70" s="175"/>
    </row>
    <row r="71" spans="1:5" ht="12" customHeight="1">
      <c r="A71" s="101" t="s">
        <v>293</v>
      </c>
      <c r="B71" s="102" t="s">
        <v>294</v>
      </c>
      <c r="C71" s="174">
        <v>2009</v>
      </c>
      <c r="D71" s="174">
        <v>4592</v>
      </c>
      <c r="E71" s="175">
        <v>4792</v>
      </c>
    </row>
    <row r="72" spans="1:5" ht="12" customHeight="1">
      <c r="A72" s="101" t="s">
        <v>295</v>
      </c>
      <c r="B72" s="178" t="s">
        <v>296</v>
      </c>
      <c r="C72" s="174">
        <v>11234</v>
      </c>
      <c r="D72" s="174">
        <v>13057</v>
      </c>
      <c r="E72" s="175">
        <v>10076</v>
      </c>
    </row>
    <row r="73" spans="1:5" ht="12" customHeight="1">
      <c r="A73" s="101" t="s">
        <v>297</v>
      </c>
      <c r="B73" s="178" t="s">
        <v>298</v>
      </c>
      <c r="C73" s="174"/>
      <c r="D73" s="174"/>
      <c r="E73" s="175"/>
    </row>
    <row r="74" spans="1:5" ht="12" customHeight="1">
      <c r="A74" s="101" t="s">
        <v>299</v>
      </c>
      <c r="B74" s="102" t="s">
        <v>300</v>
      </c>
      <c r="C74" s="174">
        <v>11300</v>
      </c>
      <c r="D74" s="174"/>
      <c r="E74" s="175"/>
    </row>
    <row r="75" spans="1:5" ht="12" customHeight="1">
      <c r="A75" s="101" t="s">
        <v>301</v>
      </c>
      <c r="B75" s="102" t="s">
        <v>302</v>
      </c>
      <c r="C75" s="174">
        <v>866</v>
      </c>
      <c r="D75" s="174">
        <v>9970</v>
      </c>
      <c r="E75" s="175">
        <v>14296</v>
      </c>
    </row>
    <row r="76" spans="1:5" ht="12" customHeight="1">
      <c r="A76" s="105" t="s">
        <v>303</v>
      </c>
      <c r="B76" s="179" t="s">
        <v>304</v>
      </c>
      <c r="C76" s="174"/>
      <c r="D76" s="174"/>
      <c r="E76" s="175"/>
    </row>
    <row r="77" spans="1:5" ht="12" customHeight="1" thickBot="1">
      <c r="A77" s="101" t="s">
        <v>305</v>
      </c>
      <c r="B77" s="102" t="s">
        <v>306</v>
      </c>
      <c r="C77" s="172">
        <v>0</v>
      </c>
      <c r="D77" s="172"/>
      <c r="E77" s="173"/>
    </row>
    <row r="78" spans="1:5" ht="12" customHeight="1" thickBot="1">
      <c r="A78" s="92" t="s">
        <v>173</v>
      </c>
      <c r="B78" s="180" t="s">
        <v>307</v>
      </c>
      <c r="C78" s="181">
        <f>SUM(C79:C85)</f>
        <v>35396</v>
      </c>
      <c r="D78" s="182">
        <f>SUM(D79:D85)</f>
        <v>143044</v>
      </c>
      <c r="E78" s="182">
        <f>SUM(E79:E85)</f>
        <v>47918</v>
      </c>
    </row>
    <row r="79" spans="1:5" ht="12" customHeight="1">
      <c r="A79" s="114" t="s">
        <v>308</v>
      </c>
      <c r="B79" s="115" t="s">
        <v>309</v>
      </c>
      <c r="C79" s="183">
        <v>25732</v>
      </c>
      <c r="D79" s="183">
        <v>12161</v>
      </c>
      <c r="E79" s="184">
        <v>17125</v>
      </c>
    </row>
    <row r="80" spans="1:5" ht="12" customHeight="1">
      <c r="A80" s="114" t="s">
        <v>310</v>
      </c>
      <c r="B80" s="102" t="s">
        <v>311</v>
      </c>
      <c r="C80" s="172">
        <v>9664</v>
      </c>
      <c r="D80" s="172">
        <v>79955</v>
      </c>
      <c r="E80" s="173">
        <v>30793</v>
      </c>
    </row>
    <row r="81" spans="1:5" ht="12" customHeight="1">
      <c r="A81" s="114" t="s">
        <v>312</v>
      </c>
      <c r="B81" s="102" t="s">
        <v>313</v>
      </c>
      <c r="C81" s="172"/>
      <c r="D81" s="172">
        <v>5928</v>
      </c>
      <c r="E81" s="173">
        <v>0</v>
      </c>
    </row>
    <row r="82" spans="1:5" ht="12" customHeight="1">
      <c r="A82" s="114" t="s">
        <v>314</v>
      </c>
      <c r="B82" s="102" t="s">
        <v>315</v>
      </c>
      <c r="C82" s="172"/>
      <c r="D82" s="172"/>
      <c r="E82" s="173"/>
    </row>
    <row r="83" spans="1:5" ht="12" customHeight="1">
      <c r="A83" s="114" t="s">
        <v>316</v>
      </c>
      <c r="B83" s="102" t="s">
        <v>317</v>
      </c>
      <c r="C83" s="172"/>
      <c r="D83" s="172"/>
      <c r="E83" s="173"/>
    </row>
    <row r="84" spans="1:5" ht="12" customHeight="1">
      <c r="A84" s="105" t="s">
        <v>318</v>
      </c>
      <c r="B84" s="179" t="s">
        <v>319</v>
      </c>
      <c r="C84" s="174"/>
      <c r="D84" s="174"/>
      <c r="E84" s="175"/>
    </row>
    <row r="85" spans="1:5" ht="12" customHeight="1" thickBot="1">
      <c r="A85" s="118" t="s">
        <v>320</v>
      </c>
      <c r="B85" s="179" t="s">
        <v>321</v>
      </c>
      <c r="C85" s="174"/>
      <c r="D85" s="174">
        <v>45000</v>
      </c>
      <c r="E85" s="175">
        <v>0</v>
      </c>
    </row>
    <row r="86" spans="1:5" ht="12" customHeight="1" thickBot="1">
      <c r="A86" s="92" t="s">
        <v>175</v>
      </c>
      <c r="B86" s="180" t="s">
        <v>322</v>
      </c>
      <c r="C86" s="181">
        <f>SUM(C87:C88)</f>
        <v>0</v>
      </c>
      <c r="D86" s="182">
        <f>SUM(D87:D88)</f>
        <v>183336</v>
      </c>
      <c r="E86" s="182">
        <f>SUM(E87:E88)</f>
        <v>36291</v>
      </c>
    </row>
    <row r="87" spans="1:5" ht="12" customHeight="1">
      <c r="A87" s="114" t="s">
        <v>177</v>
      </c>
      <c r="B87" s="115" t="s">
        <v>23</v>
      </c>
      <c r="C87" s="183"/>
      <c r="D87" s="183">
        <v>178336</v>
      </c>
      <c r="E87" s="184">
        <v>36291</v>
      </c>
    </row>
    <row r="88" spans="1:5" ht="12" customHeight="1" thickBot="1">
      <c r="A88" s="101" t="s">
        <v>179</v>
      </c>
      <c r="B88" s="102" t="s">
        <v>24</v>
      </c>
      <c r="C88" s="172"/>
      <c r="D88" s="172">
        <v>5000</v>
      </c>
      <c r="E88" s="173">
        <v>0</v>
      </c>
    </row>
    <row r="89" spans="1:5" ht="12" customHeight="1" thickBot="1">
      <c r="A89" s="92" t="s">
        <v>191</v>
      </c>
      <c r="B89" s="180" t="s">
        <v>323</v>
      </c>
      <c r="C89" s="185"/>
      <c r="D89" s="185"/>
      <c r="E89" s="186"/>
    </row>
    <row r="90" spans="1:5" ht="12" customHeight="1" thickBot="1">
      <c r="A90" s="92" t="s">
        <v>213</v>
      </c>
      <c r="B90" s="187" t="s">
        <v>324</v>
      </c>
      <c r="C90" s="181">
        <f>C65+C78+C86+C89</f>
        <v>395430</v>
      </c>
      <c r="D90" s="181">
        <f>D65+D78+D86+D89</f>
        <v>718298</v>
      </c>
      <c r="E90" s="181">
        <f>E65+E78+E86+E89</f>
        <v>453805</v>
      </c>
    </row>
    <row r="91" spans="1:5" ht="12" customHeight="1" thickBot="1">
      <c r="A91" s="92" t="s">
        <v>221</v>
      </c>
      <c r="B91" s="180" t="s">
        <v>325</v>
      </c>
      <c r="C91" s="181">
        <f>SUM(C92:C97)</f>
        <v>10649</v>
      </c>
      <c r="D91" s="181">
        <v>0</v>
      </c>
      <c r="E91" s="181">
        <f>SUM(E92:E97)</f>
        <v>0</v>
      </c>
    </row>
    <row r="92" spans="1:5" ht="12" customHeight="1">
      <c r="A92" s="114" t="s">
        <v>223</v>
      </c>
      <c r="B92" s="115" t="s">
        <v>326</v>
      </c>
      <c r="C92" s="183"/>
      <c r="D92" s="183"/>
      <c r="E92" s="184"/>
    </row>
    <row r="93" spans="1:5" ht="12" customHeight="1">
      <c r="A93" s="105" t="s">
        <v>237</v>
      </c>
      <c r="B93" s="115" t="s">
        <v>327</v>
      </c>
      <c r="C93" s="188"/>
      <c r="D93" s="188"/>
      <c r="E93" s="189"/>
    </row>
    <row r="94" spans="1:5" ht="12" customHeight="1">
      <c r="A94" s="105" t="s">
        <v>245</v>
      </c>
      <c r="B94" s="179" t="s">
        <v>328</v>
      </c>
      <c r="C94" s="172"/>
      <c r="D94" s="172"/>
      <c r="E94" s="173"/>
    </row>
    <row r="95" spans="1:5" ht="12" customHeight="1">
      <c r="A95" s="105" t="s">
        <v>247</v>
      </c>
      <c r="B95" s="179" t="s">
        <v>329</v>
      </c>
      <c r="C95" s="174"/>
      <c r="D95" s="174"/>
      <c r="E95" s="175"/>
    </row>
    <row r="96" spans="1:5" ht="12" customHeight="1">
      <c r="A96" s="105" t="s">
        <v>330</v>
      </c>
      <c r="B96" s="179" t="s">
        <v>331</v>
      </c>
      <c r="C96" s="174"/>
      <c r="D96" s="174"/>
      <c r="E96" s="175"/>
    </row>
    <row r="97" spans="1:5" ht="12" customHeight="1" thickBot="1">
      <c r="A97" s="118" t="s">
        <v>332</v>
      </c>
      <c r="B97" s="190" t="s">
        <v>333</v>
      </c>
      <c r="C97" s="112">
        <v>10649</v>
      </c>
      <c r="D97" s="112"/>
      <c r="E97" s="191"/>
    </row>
    <row r="98" spans="1:11" ht="15" customHeight="1" thickBot="1">
      <c r="A98" s="92" t="s">
        <v>249</v>
      </c>
      <c r="B98" s="192" t="s">
        <v>334</v>
      </c>
      <c r="C98" s="181">
        <f>C90+C91</f>
        <v>406079</v>
      </c>
      <c r="D98" s="181">
        <f>D90+D91</f>
        <v>718298</v>
      </c>
      <c r="E98" s="181">
        <f>E90+E91</f>
        <v>453805</v>
      </c>
      <c r="H98" s="142"/>
      <c r="I98" s="193"/>
      <c r="J98" s="193"/>
      <c r="K98" s="193"/>
    </row>
    <row r="99" spans="1:5" s="91" customFormat="1" ht="12.75" customHeight="1">
      <c r="A99" s="577"/>
      <c r="B99" s="577"/>
      <c r="C99" s="577"/>
      <c r="D99" s="577"/>
      <c r="E99" s="577"/>
    </row>
    <row r="101" spans="1:5" ht="15.75">
      <c r="A101" s="579" t="s">
        <v>335</v>
      </c>
      <c r="B101" s="579"/>
      <c r="C101" s="579"/>
      <c r="D101" s="579"/>
      <c r="E101" s="579"/>
    </row>
    <row r="102" spans="1:2" ht="16.5" thickBot="1">
      <c r="A102" s="575" t="s">
        <v>336</v>
      </c>
      <c r="B102" s="575"/>
    </row>
    <row r="103" spans="1:6" ht="23.25" customHeight="1" thickBot="1">
      <c r="A103" s="92">
        <v>1</v>
      </c>
      <c r="B103" s="180" t="s">
        <v>337</v>
      </c>
      <c r="C103" s="96"/>
      <c r="D103" s="96"/>
      <c r="E103" s="130"/>
      <c r="F103" s="194"/>
    </row>
    <row r="104" spans="3:5" ht="15.75">
      <c r="C104" s="195"/>
      <c r="D104" s="195"/>
      <c r="E104" s="195"/>
    </row>
    <row r="105" spans="1:5" ht="15.75">
      <c r="A105" s="579" t="s">
        <v>338</v>
      </c>
      <c r="B105" s="579"/>
      <c r="C105" s="579"/>
      <c r="D105" s="579"/>
      <c r="E105" s="579"/>
    </row>
    <row r="106" spans="1:2" ht="16.5" thickBot="1">
      <c r="A106" s="575" t="s">
        <v>339</v>
      </c>
      <c r="B106" s="575"/>
    </row>
    <row r="107" spans="1:5" ht="12" customHeight="1" thickBot="1">
      <c r="A107" s="92" t="s">
        <v>171</v>
      </c>
      <c r="B107" s="180" t="s">
        <v>340</v>
      </c>
      <c r="C107" s="196"/>
      <c r="D107" s="196"/>
      <c r="E107" s="197"/>
    </row>
    <row r="108" spans="1:5" ht="12.75" customHeight="1">
      <c r="A108" s="114" t="s">
        <v>283</v>
      </c>
      <c r="B108" s="115" t="s">
        <v>341</v>
      </c>
      <c r="C108" s="198"/>
      <c r="D108" s="198"/>
      <c r="E108" s="199"/>
    </row>
    <row r="109" spans="1:5" ht="12.75" customHeight="1" thickBot="1">
      <c r="A109" s="159" t="s">
        <v>285</v>
      </c>
      <c r="B109" s="190" t="s">
        <v>342</v>
      </c>
      <c r="C109" s="200"/>
      <c r="D109" s="200"/>
      <c r="E109" s="201"/>
    </row>
    <row r="111" ht="15.75">
      <c r="B111" s="142"/>
    </row>
  </sheetData>
  <sheetProtection/>
  <mergeCells count="11">
    <mergeCell ref="A106:B106"/>
    <mergeCell ref="A62:B62"/>
    <mergeCell ref="D62:E62"/>
    <mergeCell ref="A99:E99"/>
    <mergeCell ref="A101:E101"/>
    <mergeCell ref="A102:B102"/>
    <mergeCell ref="A105:E105"/>
    <mergeCell ref="A2:B2"/>
    <mergeCell ref="D2:E2"/>
    <mergeCell ref="A59:E59"/>
    <mergeCell ref="A61:E61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2" r:id="rId1"/>
  <headerFooter alignWithMargins="0">
    <oddHeader>&amp;C&amp;"Times New Roman CE,Félkövér"&amp;12
PILISBOROSJENŐ KÖZSÉG Önkormányzat
2011. ÉVI KÖLTSÉGVETÉSÉNEK PÉNZÜGYI MÉRLEGE&amp;10
&amp;R&amp;"Times New Roman CE,Félkövér dőlt"&amp;11 2. sz. melléklet</oddHeader>
  </headerFooter>
  <rowBreaks count="2" manualBreakCount="2">
    <brk id="58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zoomScalePageLayoutView="0" workbookViewId="0" topLeftCell="A4">
      <selection activeCell="E8" sqref="E8"/>
    </sheetView>
  </sheetViews>
  <sheetFormatPr defaultColWidth="9.00390625" defaultRowHeight="12.75"/>
  <cols>
    <col min="1" max="1" width="6.875" style="3" customWidth="1"/>
    <col min="2" max="2" width="35.50390625" style="204" customWidth="1"/>
    <col min="3" max="5" width="10.875" style="3" customWidth="1"/>
    <col min="6" max="6" width="35.625" style="3" customWidth="1"/>
    <col min="7" max="9" width="10.875" style="3" customWidth="1"/>
    <col min="10" max="16384" width="9.375" style="3" customWidth="1"/>
  </cols>
  <sheetData>
    <row r="1" spans="2:9" ht="39.75" customHeight="1">
      <c r="B1" s="202" t="s">
        <v>343</v>
      </c>
      <c r="C1" s="203"/>
      <c r="D1" s="203"/>
      <c r="E1" s="203"/>
      <c r="F1" s="203"/>
      <c r="G1" s="203"/>
      <c r="H1" s="203"/>
      <c r="I1" s="203"/>
    </row>
    <row r="2" ht="14.25" thickBot="1">
      <c r="I2" s="205" t="s">
        <v>0</v>
      </c>
    </row>
    <row r="3" spans="1:9" ht="18" customHeight="1" thickBot="1">
      <c r="A3" s="580" t="s">
        <v>166</v>
      </c>
      <c r="B3" s="206" t="s">
        <v>344</v>
      </c>
      <c r="C3" s="207"/>
      <c r="D3" s="207"/>
      <c r="E3" s="207"/>
      <c r="F3" s="206" t="s">
        <v>345</v>
      </c>
      <c r="G3" s="207"/>
      <c r="H3" s="207"/>
      <c r="I3" s="208"/>
    </row>
    <row r="4" spans="1:10" s="213" customFormat="1" ht="35.25" customHeight="1" thickBot="1">
      <c r="A4" s="581"/>
      <c r="B4" s="209" t="s">
        <v>346</v>
      </c>
      <c r="C4" s="210" t="s">
        <v>168</v>
      </c>
      <c r="D4" s="210" t="s">
        <v>347</v>
      </c>
      <c r="E4" s="210" t="s">
        <v>348</v>
      </c>
      <c r="F4" s="209" t="s">
        <v>346</v>
      </c>
      <c r="G4" s="210" t="s">
        <v>168</v>
      </c>
      <c r="H4" s="210" t="s">
        <v>347</v>
      </c>
      <c r="I4" s="211" t="s">
        <v>348</v>
      </c>
      <c r="J4" s="212"/>
    </row>
    <row r="5" spans="1:9" s="218" customFormat="1" ht="12" customHeight="1" thickBot="1">
      <c r="A5" s="214">
        <v>1</v>
      </c>
      <c r="B5" s="215">
        <v>2</v>
      </c>
      <c r="C5" s="216">
        <v>3</v>
      </c>
      <c r="D5" s="216">
        <v>4</v>
      </c>
      <c r="E5" s="216">
        <v>5</v>
      </c>
      <c r="F5" s="215">
        <v>6</v>
      </c>
      <c r="G5" s="216">
        <v>7</v>
      </c>
      <c r="H5" s="216">
        <v>8</v>
      </c>
      <c r="I5" s="217">
        <v>9</v>
      </c>
    </row>
    <row r="6" spans="1:9" ht="12.75" customHeight="1">
      <c r="A6" s="219" t="s">
        <v>171</v>
      </c>
      <c r="B6" s="220" t="s">
        <v>349</v>
      </c>
      <c r="C6" s="221">
        <v>49980</v>
      </c>
      <c r="D6" s="221">
        <v>48663</v>
      </c>
      <c r="E6" s="222">
        <v>53405</v>
      </c>
      <c r="F6" s="220" t="s">
        <v>350</v>
      </c>
      <c r="G6" s="223">
        <v>189065</v>
      </c>
      <c r="H6" s="223">
        <v>199198</v>
      </c>
      <c r="I6" s="224">
        <v>185422</v>
      </c>
    </row>
    <row r="7" spans="1:9" ht="12.75" customHeight="1">
      <c r="A7" s="225" t="s">
        <v>173</v>
      </c>
      <c r="B7" s="226" t="s">
        <v>351</v>
      </c>
      <c r="C7" s="227">
        <v>277394</v>
      </c>
      <c r="D7" s="227">
        <v>255642</v>
      </c>
      <c r="E7" s="227">
        <v>167419</v>
      </c>
      <c r="F7" s="226" t="s">
        <v>352</v>
      </c>
      <c r="G7" s="228">
        <v>52998</v>
      </c>
      <c r="H7" s="228">
        <v>51596</v>
      </c>
      <c r="I7" s="229">
        <v>47284</v>
      </c>
    </row>
    <row r="8" spans="1:9" ht="12.75" customHeight="1">
      <c r="A8" s="225" t="s">
        <v>175</v>
      </c>
      <c r="B8" s="226" t="s">
        <v>353</v>
      </c>
      <c r="C8" s="125">
        <v>142985</v>
      </c>
      <c r="D8" s="230">
        <v>119525</v>
      </c>
      <c r="E8" s="231">
        <v>112804</v>
      </c>
      <c r="F8" s="226" t="s">
        <v>354</v>
      </c>
      <c r="G8" s="228">
        <v>89388</v>
      </c>
      <c r="H8" s="228">
        <v>112070</v>
      </c>
      <c r="I8" s="229">
        <v>105678</v>
      </c>
    </row>
    <row r="9" spans="1:9" ht="12.75" customHeight="1">
      <c r="A9" s="225" t="s">
        <v>191</v>
      </c>
      <c r="B9" s="232" t="s">
        <v>355</v>
      </c>
      <c r="C9" s="223">
        <v>8151</v>
      </c>
      <c r="D9" s="223">
        <v>9347</v>
      </c>
      <c r="E9" s="223">
        <v>7127</v>
      </c>
      <c r="F9" s="233" t="s">
        <v>290</v>
      </c>
      <c r="G9" s="228">
        <v>3174</v>
      </c>
      <c r="H9" s="228">
        <v>1435</v>
      </c>
      <c r="I9" s="229">
        <v>2048</v>
      </c>
    </row>
    <row r="10" spans="1:9" ht="12.75" customHeight="1">
      <c r="A10" s="225" t="s">
        <v>213</v>
      </c>
      <c r="B10" s="226" t="s">
        <v>356</v>
      </c>
      <c r="C10" s="228">
        <v>798</v>
      </c>
      <c r="D10" s="228">
        <v>3000</v>
      </c>
      <c r="E10" s="228">
        <v>0</v>
      </c>
      <c r="F10" s="226" t="s">
        <v>357</v>
      </c>
      <c r="G10" s="228"/>
      <c r="H10" s="228"/>
      <c r="I10" s="229"/>
    </row>
    <row r="11" spans="1:9" ht="12.75" customHeight="1">
      <c r="A11" s="225" t="s">
        <v>221</v>
      </c>
      <c r="B11" s="226" t="s">
        <v>358</v>
      </c>
      <c r="C11" s="234">
        <v>0</v>
      </c>
      <c r="D11" s="234">
        <v>0</v>
      </c>
      <c r="E11" s="235">
        <v>0</v>
      </c>
      <c r="F11" s="226" t="s">
        <v>359</v>
      </c>
      <c r="G11" s="228">
        <v>2009</v>
      </c>
      <c r="H11" s="228">
        <v>4592</v>
      </c>
      <c r="I11" s="229">
        <v>4792</v>
      </c>
    </row>
    <row r="12" spans="1:9" ht="12.75" customHeight="1">
      <c r="A12" s="225" t="s">
        <v>249</v>
      </c>
      <c r="B12" s="226" t="s">
        <v>360</v>
      </c>
      <c r="C12" s="236">
        <v>0</v>
      </c>
      <c r="D12" s="236">
        <v>0</v>
      </c>
      <c r="E12" s="228"/>
      <c r="F12" s="226" t="s">
        <v>361</v>
      </c>
      <c r="G12" s="228">
        <v>11234</v>
      </c>
      <c r="H12" s="228">
        <v>13057</v>
      </c>
      <c r="I12" s="229">
        <v>10076</v>
      </c>
    </row>
    <row r="13" spans="1:9" ht="12.75" customHeight="1">
      <c r="A13" s="225" t="s">
        <v>255</v>
      </c>
      <c r="B13" s="226"/>
      <c r="C13" s="223"/>
      <c r="D13" s="223"/>
      <c r="E13" s="228"/>
      <c r="F13" s="226" t="s">
        <v>362</v>
      </c>
      <c r="G13" s="228">
        <v>11300</v>
      </c>
      <c r="H13" s="228">
        <v>0</v>
      </c>
      <c r="I13" s="229"/>
    </row>
    <row r="14" spans="1:9" ht="12.75" customHeight="1">
      <c r="A14" s="225" t="s">
        <v>257</v>
      </c>
      <c r="B14" s="237"/>
      <c r="C14" s="228"/>
      <c r="D14" s="228"/>
      <c r="E14" s="235"/>
      <c r="F14" s="226" t="s">
        <v>302</v>
      </c>
      <c r="G14" s="228">
        <v>866</v>
      </c>
      <c r="H14" s="228">
        <v>9970</v>
      </c>
      <c r="I14" s="229">
        <v>14296</v>
      </c>
    </row>
    <row r="15" spans="1:9" ht="12.75" customHeight="1">
      <c r="A15" s="225" t="s">
        <v>259</v>
      </c>
      <c r="B15" s="226"/>
      <c r="C15" s="228"/>
      <c r="D15" s="228"/>
      <c r="E15" s="228"/>
      <c r="F15" s="226" t="s">
        <v>304</v>
      </c>
      <c r="G15" s="228"/>
      <c r="H15" s="228"/>
      <c r="I15" s="229"/>
    </row>
    <row r="16" spans="1:9" ht="12.75" customHeight="1">
      <c r="A16" s="225" t="s">
        <v>261</v>
      </c>
      <c r="B16" s="226"/>
      <c r="C16" s="228"/>
      <c r="D16" s="228"/>
      <c r="E16" s="228"/>
      <c r="F16" s="226" t="s">
        <v>363</v>
      </c>
      <c r="G16" s="228">
        <v>0</v>
      </c>
      <c r="H16" s="228"/>
      <c r="I16" s="229"/>
    </row>
    <row r="17" spans="1:9" ht="12.75" customHeight="1" thickBot="1">
      <c r="A17" s="225" t="s">
        <v>275</v>
      </c>
      <c r="B17" s="238"/>
      <c r="C17" s="234"/>
      <c r="D17" s="234"/>
      <c r="E17" s="234"/>
      <c r="F17" s="226" t="s">
        <v>364</v>
      </c>
      <c r="G17" s="234"/>
      <c r="H17" s="234">
        <v>183336</v>
      </c>
      <c r="I17" s="239">
        <v>36291</v>
      </c>
    </row>
    <row r="18" spans="1:9" ht="15.75" customHeight="1" thickBot="1">
      <c r="A18" s="240" t="s">
        <v>365</v>
      </c>
      <c r="B18" s="241" t="s">
        <v>366</v>
      </c>
      <c r="C18" s="242">
        <f>SUM(C6:C17)</f>
        <v>479308</v>
      </c>
      <c r="D18" s="242">
        <f>SUM(D6:D17)</f>
        <v>436177</v>
      </c>
      <c r="E18" s="242">
        <f>SUM(E6:E17)</f>
        <v>340755</v>
      </c>
      <c r="F18" s="243" t="s">
        <v>367</v>
      </c>
      <c r="G18" s="242">
        <f>SUM(G6:G17)</f>
        <v>360034</v>
      </c>
      <c r="H18" s="242">
        <f>SUM(H6:H17)</f>
        <v>575254</v>
      </c>
      <c r="I18" s="244">
        <f>SUM(I6:I17)</f>
        <v>405887</v>
      </c>
    </row>
    <row r="19" spans="1:9" ht="12.75" customHeight="1">
      <c r="A19" s="245" t="s">
        <v>368</v>
      </c>
      <c r="B19" s="246" t="s">
        <v>369</v>
      </c>
      <c r="C19" s="221">
        <v>60044</v>
      </c>
      <c r="D19" s="221">
        <v>229541</v>
      </c>
      <c r="E19" s="247"/>
      <c r="F19" s="248" t="s">
        <v>326</v>
      </c>
      <c r="G19" s="249"/>
      <c r="H19" s="249"/>
      <c r="I19" s="250"/>
    </row>
    <row r="20" spans="1:9" ht="12.75" customHeight="1">
      <c r="A20" s="251" t="s">
        <v>370</v>
      </c>
      <c r="B20" s="252" t="s">
        <v>371</v>
      </c>
      <c r="C20" s="253"/>
      <c r="D20" s="253"/>
      <c r="E20" s="254"/>
      <c r="F20" s="248" t="s">
        <v>327</v>
      </c>
      <c r="G20" s="255"/>
      <c r="H20" s="255"/>
      <c r="I20" s="256"/>
    </row>
    <row r="21" spans="1:9" ht="12.75" customHeight="1">
      <c r="A21" s="257" t="s">
        <v>372</v>
      </c>
      <c r="B21" s="248" t="s">
        <v>264</v>
      </c>
      <c r="C21" s="255"/>
      <c r="D21" s="255"/>
      <c r="E21" s="255">
        <v>0</v>
      </c>
      <c r="F21" s="248" t="s">
        <v>328</v>
      </c>
      <c r="G21" s="255"/>
      <c r="H21" s="255"/>
      <c r="I21" s="256"/>
    </row>
    <row r="22" spans="1:9" ht="12.75" customHeight="1">
      <c r="A22" s="257" t="s">
        <v>373</v>
      </c>
      <c r="B22" s="248" t="s">
        <v>266</v>
      </c>
      <c r="C22" s="255"/>
      <c r="D22" s="255"/>
      <c r="E22" s="255">
        <v>65132</v>
      </c>
      <c r="F22" s="248" t="s">
        <v>374</v>
      </c>
      <c r="G22" s="255"/>
      <c r="H22" s="255"/>
      <c r="I22" s="256"/>
    </row>
    <row r="23" spans="1:9" ht="12.75" customHeight="1">
      <c r="A23" s="257" t="s">
        <v>375</v>
      </c>
      <c r="B23" s="248" t="s">
        <v>268</v>
      </c>
      <c r="C23" s="255"/>
      <c r="D23" s="255"/>
      <c r="E23" s="255"/>
      <c r="F23" s="258" t="s">
        <v>376</v>
      </c>
      <c r="G23" s="255"/>
      <c r="H23" s="255"/>
      <c r="I23" s="256"/>
    </row>
    <row r="24" spans="1:9" ht="12.75" customHeight="1">
      <c r="A24" s="257" t="s">
        <v>377</v>
      </c>
      <c r="B24" s="248" t="s">
        <v>378</v>
      </c>
      <c r="C24" s="255"/>
      <c r="D24" s="255"/>
      <c r="E24" s="255"/>
      <c r="F24" s="248" t="s">
        <v>379</v>
      </c>
      <c r="G24" s="255"/>
      <c r="H24" s="255"/>
      <c r="I24" s="256"/>
    </row>
    <row r="25" spans="1:9" ht="12.75" customHeight="1">
      <c r="A25" s="259" t="s">
        <v>380</v>
      </c>
      <c r="B25" s="258" t="s">
        <v>381</v>
      </c>
      <c r="C25" s="249"/>
      <c r="D25" s="249"/>
      <c r="E25" s="249"/>
      <c r="F25" s="220" t="s">
        <v>382</v>
      </c>
      <c r="G25" s="249"/>
      <c r="H25" s="249"/>
      <c r="I25" s="250"/>
    </row>
    <row r="26" spans="1:9" ht="12.75" customHeight="1">
      <c r="A26" s="257" t="s">
        <v>383</v>
      </c>
      <c r="B26" s="248" t="s">
        <v>384</v>
      </c>
      <c r="C26" s="255"/>
      <c r="D26" s="255"/>
      <c r="E26" s="255"/>
      <c r="F26" s="226" t="s">
        <v>385</v>
      </c>
      <c r="G26" s="255"/>
      <c r="H26" s="255"/>
      <c r="I26" s="256"/>
    </row>
    <row r="27" spans="1:9" ht="12.75" customHeight="1">
      <c r="A27" s="219" t="s">
        <v>386</v>
      </c>
      <c r="B27" s="220" t="s">
        <v>387</v>
      </c>
      <c r="C27" s="260"/>
      <c r="D27" s="260"/>
      <c r="E27" s="260"/>
      <c r="F27" s="220" t="s">
        <v>333</v>
      </c>
      <c r="G27" s="260"/>
      <c r="H27" s="260"/>
      <c r="I27" s="261"/>
    </row>
    <row r="28" spans="1:9" ht="12.75" customHeight="1">
      <c r="A28" s="262" t="s">
        <v>388</v>
      </c>
      <c r="B28" s="238" t="s">
        <v>389</v>
      </c>
      <c r="C28" s="263"/>
      <c r="D28" s="263"/>
      <c r="E28" s="263"/>
      <c r="F28" s="238"/>
      <c r="G28" s="263"/>
      <c r="H28" s="263"/>
      <c r="I28" s="264"/>
    </row>
    <row r="29" spans="1:9" ht="12.75" customHeight="1" thickBot="1">
      <c r="A29" s="265" t="s">
        <v>390</v>
      </c>
      <c r="B29" s="266" t="s">
        <v>391</v>
      </c>
      <c r="C29" s="267">
        <v>8595</v>
      </c>
      <c r="D29" s="267"/>
      <c r="E29" s="268"/>
      <c r="F29" s="266"/>
      <c r="G29" s="267"/>
      <c r="H29" s="267"/>
      <c r="I29" s="269"/>
    </row>
    <row r="30" spans="1:9" ht="15.75" customHeight="1" thickBot="1">
      <c r="A30" s="240" t="s">
        <v>392</v>
      </c>
      <c r="B30" s="241" t="s">
        <v>393</v>
      </c>
      <c r="C30" s="242">
        <f>SUM(C21:C29)</f>
        <v>8595</v>
      </c>
      <c r="D30" s="242">
        <f>SUM(D21:D29)</f>
        <v>0</v>
      </c>
      <c r="E30" s="242">
        <f>SUM(E21:E29)</f>
        <v>65132</v>
      </c>
      <c r="F30" s="241" t="s">
        <v>394</v>
      </c>
      <c r="G30" s="242">
        <f>SUM(G19:G29)</f>
        <v>0</v>
      </c>
      <c r="H30" s="242">
        <f>SUM(H19:H29)</f>
        <v>0</v>
      </c>
      <c r="I30" s="244">
        <f>SUM(I19:I29)</f>
        <v>0</v>
      </c>
    </row>
    <row r="31" spans="1:9" ht="18" customHeight="1" thickBot="1">
      <c r="A31" s="240" t="s">
        <v>395</v>
      </c>
      <c r="B31" s="270" t="s">
        <v>396</v>
      </c>
      <c r="C31" s="242">
        <f>+C18+C19+C20+C30</f>
        <v>547947</v>
      </c>
      <c r="D31" s="242">
        <f>+D18+D19+D20+D30</f>
        <v>665718</v>
      </c>
      <c r="E31" s="242">
        <f>+E18+E19+E20+E30</f>
        <v>405887</v>
      </c>
      <c r="F31" s="270" t="s">
        <v>397</v>
      </c>
      <c r="G31" s="242">
        <f>+G18+G30</f>
        <v>360034</v>
      </c>
      <c r="H31" s="242">
        <f>+H18+H30</f>
        <v>575254</v>
      </c>
      <c r="I31" s="244">
        <f>+I18+I30</f>
        <v>405887</v>
      </c>
    </row>
    <row r="32" spans="1:10" ht="18" customHeight="1" thickBot="1">
      <c r="A32" s="240" t="s">
        <v>398</v>
      </c>
      <c r="B32" s="271" t="s">
        <v>399</v>
      </c>
      <c r="C32" s="272" t="str">
        <f>IF(((G18-C18)&gt;0),G18-C18,"----")</f>
        <v>----</v>
      </c>
      <c r="D32" s="272">
        <f>IF(((H18-D18)&gt;0),H18-D18,"----")</f>
        <v>139077</v>
      </c>
      <c r="E32" s="272">
        <f>IF(((I18-E18)&gt;0),I18-E18,"----")</f>
        <v>65132</v>
      </c>
      <c r="F32" s="273" t="s">
        <v>400</v>
      </c>
      <c r="G32" s="272">
        <f>IF(((C18-G18)&gt;0),C18-G18,"----")</f>
        <v>119274</v>
      </c>
      <c r="H32" s="272" t="str">
        <f>IF(((D18-H18)&gt;0),D18-H18,"----")</f>
        <v>----</v>
      </c>
      <c r="I32" s="274" t="str">
        <f>IF(((E18-I18)&gt;0),E18-I18,"----")</f>
        <v>----</v>
      </c>
      <c r="J32" s="275"/>
    </row>
    <row r="35" ht="15.75">
      <c r="B35" s="276"/>
    </row>
  </sheetData>
  <sheetProtection/>
  <mergeCells count="1">
    <mergeCell ref="A3:A4"/>
  </mergeCells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zoomScalePageLayoutView="0" workbookViewId="0" topLeftCell="A4">
      <selection activeCell="F11" sqref="F11"/>
    </sheetView>
  </sheetViews>
  <sheetFormatPr defaultColWidth="9.00390625" defaultRowHeight="12.75"/>
  <cols>
    <col min="1" max="1" width="6.875" style="3" customWidth="1"/>
    <col min="2" max="2" width="35.50390625" style="204" customWidth="1"/>
    <col min="3" max="5" width="10.875" style="3" customWidth="1"/>
    <col min="6" max="6" width="35.625" style="3" customWidth="1"/>
    <col min="7" max="8" width="10.875" style="3" customWidth="1"/>
    <col min="9" max="9" width="10.625" style="3" customWidth="1"/>
    <col min="10" max="10" width="9.375" style="3" hidden="1" customWidth="1"/>
    <col min="11" max="16384" width="9.375" style="3" customWidth="1"/>
  </cols>
  <sheetData>
    <row r="1" spans="2:9" ht="39.75" customHeight="1">
      <c r="B1" s="202" t="s">
        <v>401</v>
      </c>
      <c r="C1" s="203"/>
      <c r="D1" s="203"/>
      <c r="E1" s="203"/>
      <c r="F1" s="203"/>
      <c r="G1" s="203"/>
      <c r="H1" s="203"/>
      <c r="I1" s="203"/>
    </row>
    <row r="2" ht="14.25" thickBot="1">
      <c r="I2" s="205" t="s">
        <v>0</v>
      </c>
    </row>
    <row r="3" spans="1:9" ht="24" customHeight="1" thickBot="1">
      <c r="A3" s="582" t="s">
        <v>166</v>
      </c>
      <c r="B3" s="206" t="s">
        <v>344</v>
      </c>
      <c r="C3" s="207"/>
      <c r="D3" s="207"/>
      <c r="E3" s="207"/>
      <c r="F3" s="206" t="s">
        <v>345</v>
      </c>
      <c r="G3" s="207"/>
      <c r="H3" s="207"/>
      <c r="I3" s="208"/>
    </row>
    <row r="4" spans="1:10" s="213" customFormat="1" ht="35.25" customHeight="1" thickBot="1">
      <c r="A4" s="583"/>
      <c r="B4" s="209" t="s">
        <v>346</v>
      </c>
      <c r="C4" s="210" t="s">
        <v>168</v>
      </c>
      <c r="D4" s="210" t="s">
        <v>402</v>
      </c>
      <c r="E4" s="210" t="s">
        <v>348</v>
      </c>
      <c r="F4" s="209" t="s">
        <v>346</v>
      </c>
      <c r="G4" s="210" t="s">
        <v>168</v>
      </c>
      <c r="H4" s="210" t="s">
        <v>402</v>
      </c>
      <c r="I4" s="211" t="s">
        <v>348</v>
      </c>
      <c r="J4" s="212"/>
    </row>
    <row r="5" spans="1:9" s="213" customFormat="1" ht="12" customHeight="1" thickBot="1">
      <c r="A5" s="214">
        <v>1</v>
      </c>
      <c r="B5" s="215">
        <v>2</v>
      </c>
      <c r="C5" s="216">
        <v>3</v>
      </c>
      <c r="D5" s="216">
        <v>4</v>
      </c>
      <c r="E5" s="216">
        <v>5</v>
      </c>
      <c r="F5" s="215">
        <v>6</v>
      </c>
      <c r="G5" s="216">
        <v>7</v>
      </c>
      <c r="H5" s="216">
        <v>8</v>
      </c>
      <c r="I5" s="217">
        <v>9</v>
      </c>
    </row>
    <row r="6" spans="1:9" ht="12.75" customHeight="1">
      <c r="A6" s="219" t="s">
        <v>171</v>
      </c>
      <c r="B6" s="220" t="s">
        <v>403</v>
      </c>
      <c r="C6" s="116">
        <v>10019</v>
      </c>
      <c r="D6" s="116">
        <v>22</v>
      </c>
      <c r="E6" s="117">
        <v>22</v>
      </c>
      <c r="F6" s="220" t="s">
        <v>404</v>
      </c>
      <c r="G6" s="223">
        <v>25732</v>
      </c>
      <c r="H6" s="223">
        <v>12161</v>
      </c>
      <c r="I6" s="224">
        <v>17125</v>
      </c>
    </row>
    <row r="7" spans="1:9" ht="12.75" customHeight="1">
      <c r="A7" s="225" t="s">
        <v>173</v>
      </c>
      <c r="B7" s="226" t="s">
        <v>405</v>
      </c>
      <c r="C7" s="228"/>
      <c r="D7" s="228"/>
      <c r="E7" s="228"/>
      <c r="F7" s="226" t="s">
        <v>406</v>
      </c>
      <c r="G7" s="228">
        <v>9664</v>
      </c>
      <c r="H7" s="228">
        <v>79955</v>
      </c>
      <c r="I7" s="229">
        <v>30793</v>
      </c>
    </row>
    <row r="8" spans="1:9" ht="12.75" customHeight="1">
      <c r="A8" s="225" t="s">
        <v>175</v>
      </c>
      <c r="B8" s="226" t="s">
        <v>220</v>
      </c>
      <c r="C8" s="119">
        <v>940</v>
      </c>
      <c r="D8" s="119">
        <v>940</v>
      </c>
      <c r="E8" s="120">
        <v>0</v>
      </c>
      <c r="F8" s="226" t="s">
        <v>313</v>
      </c>
      <c r="G8" s="228"/>
      <c r="H8" s="228">
        <v>5928</v>
      </c>
      <c r="I8" s="229">
        <v>0</v>
      </c>
    </row>
    <row r="9" spans="1:9" ht="12.75" customHeight="1">
      <c r="A9" s="225" t="s">
        <v>191</v>
      </c>
      <c r="B9" s="226" t="s">
        <v>407</v>
      </c>
      <c r="C9" s="228"/>
      <c r="D9" s="228"/>
      <c r="E9" s="228"/>
      <c r="F9" s="226" t="s">
        <v>317</v>
      </c>
      <c r="G9" s="228"/>
      <c r="H9" s="228"/>
      <c r="I9" s="229"/>
    </row>
    <row r="10" spans="1:9" ht="12.75" customHeight="1">
      <c r="A10" s="225" t="s">
        <v>213</v>
      </c>
      <c r="B10" s="226" t="s">
        <v>202</v>
      </c>
      <c r="C10" s="228"/>
      <c r="D10" s="228"/>
      <c r="E10" s="228"/>
      <c r="F10" s="226" t="s">
        <v>408</v>
      </c>
      <c r="G10" s="228"/>
      <c r="H10" s="228"/>
      <c r="I10" s="229"/>
    </row>
    <row r="11" spans="1:9" ht="12.75" customHeight="1">
      <c r="A11" s="225" t="s">
        <v>221</v>
      </c>
      <c r="B11" s="226" t="s">
        <v>210</v>
      </c>
      <c r="C11" s="228"/>
      <c r="D11" s="228"/>
      <c r="E11" s="235"/>
      <c r="F11" s="226" t="s">
        <v>364</v>
      </c>
      <c r="G11" s="228"/>
      <c r="H11" s="228"/>
      <c r="I11" s="229"/>
    </row>
    <row r="12" spans="1:9" ht="12.75" customHeight="1">
      <c r="A12" s="225" t="s">
        <v>249</v>
      </c>
      <c r="B12" s="226" t="s">
        <v>409</v>
      </c>
      <c r="C12" s="228"/>
      <c r="D12" s="228"/>
      <c r="E12" s="228"/>
      <c r="F12" s="226" t="s">
        <v>410</v>
      </c>
      <c r="G12" s="228"/>
      <c r="H12" s="228">
        <v>45000</v>
      </c>
      <c r="I12" s="229">
        <v>0</v>
      </c>
    </row>
    <row r="13" spans="1:9" ht="12.75" customHeight="1">
      <c r="A13" s="225" t="s">
        <v>255</v>
      </c>
      <c r="B13" s="226" t="s">
        <v>411</v>
      </c>
      <c r="C13" s="228">
        <v>2065</v>
      </c>
      <c r="D13" s="228">
        <v>618</v>
      </c>
      <c r="E13" s="228">
        <v>661</v>
      </c>
      <c r="F13" s="248" t="s">
        <v>319</v>
      </c>
      <c r="G13" s="228"/>
      <c r="H13" s="228"/>
      <c r="I13" s="229"/>
    </row>
    <row r="14" spans="1:9" ht="12.75" customHeight="1">
      <c r="A14" s="225" t="s">
        <v>257</v>
      </c>
      <c r="B14" s="226" t="s">
        <v>412</v>
      </c>
      <c r="C14" s="228">
        <v>258</v>
      </c>
      <c r="D14" s="228">
        <v>15000</v>
      </c>
      <c r="E14" s="235"/>
      <c r="F14" s="226" t="s">
        <v>413</v>
      </c>
      <c r="G14" s="228"/>
      <c r="H14" s="228"/>
      <c r="I14" s="229"/>
    </row>
    <row r="15" spans="1:9" ht="12.75" customHeight="1" thickBot="1">
      <c r="A15" s="225" t="s">
        <v>259</v>
      </c>
      <c r="B15" s="226" t="s">
        <v>414</v>
      </c>
      <c r="C15" s="228"/>
      <c r="D15" s="228">
        <v>36000</v>
      </c>
      <c r="E15" s="229">
        <v>36433</v>
      </c>
      <c r="F15" s="226" t="s">
        <v>415</v>
      </c>
      <c r="G15" s="228"/>
      <c r="H15" s="228"/>
      <c r="I15" s="229"/>
    </row>
    <row r="16" spans="1:9" ht="15.75" customHeight="1" thickBot="1">
      <c r="A16" s="240" t="s">
        <v>261</v>
      </c>
      <c r="B16" s="241" t="s">
        <v>366</v>
      </c>
      <c r="C16" s="242">
        <f>SUM(C6:C15)</f>
        <v>13282</v>
      </c>
      <c r="D16" s="242">
        <f>SUM(D6:D15)</f>
        <v>52580</v>
      </c>
      <c r="E16" s="242">
        <f>SUM(E6:E15)</f>
        <v>37116</v>
      </c>
      <c r="F16" s="241" t="s">
        <v>367</v>
      </c>
      <c r="G16" s="242">
        <f>SUM(G6:G15)</f>
        <v>35396</v>
      </c>
      <c r="H16" s="242">
        <f>SUM(H6:H15)</f>
        <v>143044</v>
      </c>
      <c r="I16" s="244">
        <f>SUM(I6:I15)</f>
        <v>47918</v>
      </c>
    </row>
    <row r="17" spans="1:9" ht="12.75" customHeight="1">
      <c r="A17" s="277" t="s">
        <v>275</v>
      </c>
      <c r="B17" s="246" t="s">
        <v>416</v>
      </c>
      <c r="C17" s="260"/>
      <c r="D17" s="260"/>
      <c r="E17" s="253"/>
      <c r="F17" s="248" t="s">
        <v>326</v>
      </c>
      <c r="G17" s="260"/>
      <c r="H17" s="260"/>
      <c r="I17" s="261"/>
    </row>
    <row r="18" spans="1:9" ht="12.75" customHeight="1">
      <c r="A18" s="225" t="s">
        <v>365</v>
      </c>
      <c r="B18" s="248" t="s">
        <v>264</v>
      </c>
      <c r="C18" s="255"/>
      <c r="D18" s="255"/>
      <c r="E18" s="255">
        <v>10802</v>
      </c>
      <c r="F18" s="248" t="s">
        <v>327</v>
      </c>
      <c r="G18" s="255"/>
      <c r="H18" s="255"/>
      <c r="I18" s="256"/>
    </row>
    <row r="19" spans="1:9" ht="12.75" customHeight="1">
      <c r="A19" s="225" t="s">
        <v>368</v>
      </c>
      <c r="B19" s="248" t="s">
        <v>266</v>
      </c>
      <c r="C19" s="255"/>
      <c r="D19" s="255"/>
      <c r="E19" s="255"/>
      <c r="F19" s="248" t="s">
        <v>328</v>
      </c>
      <c r="G19" s="255" t="s">
        <v>417</v>
      </c>
      <c r="H19" s="255"/>
      <c r="I19" s="256"/>
    </row>
    <row r="20" spans="1:9" ht="12.75" customHeight="1">
      <c r="A20" s="225" t="s">
        <v>370</v>
      </c>
      <c r="B20" s="248" t="s">
        <v>268</v>
      </c>
      <c r="C20" s="255"/>
      <c r="D20" s="255"/>
      <c r="E20" s="255"/>
      <c r="F20" s="248" t="s">
        <v>374</v>
      </c>
      <c r="G20" s="255"/>
      <c r="H20" s="255"/>
      <c r="I20" s="256"/>
    </row>
    <row r="21" spans="1:9" ht="12.75" customHeight="1">
      <c r="A21" s="225" t="s">
        <v>372</v>
      </c>
      <c r="B21" s="248" t="s">
        <v>378</v>
      </c>
      <c r="C21" s="255"/>
      <c r="D21" s="255"/>
      <c r="E21" s="255"/>
      <c r="F21" s="258" t="s">
        <v>376</v>
      </c>
      <c r="G21" s="255"/>
      <c r="H21" s="255"/>
      <c r="I21" s="256"/>
    </row>
    <row r="22" spans="1:9" ht="12.75" customHeight="1">
      <c r="A22" s="225" t="s">
        <v>373</v>
      </c>
      <c r="B22" s="258" t="s">
        <v>381</v>
      </c>
      <c r="C22" s="255"/>
      <c r="D22" s="255"/>
      <c r="E22" s="255"/>
      <c r="F22" s="248" t="s">
        <v>379</v>
      </c>
      <c r="G22" s="255"/>
      <c r="H22" s="255"/>
      <c r="I22" s="256"/>
    </row>
    <row r="23" spans="1:9" ht="12.75" customHeight="1">
      <c r="A23" s="225" t="s">
        <v>375</v>
      </c>
      <c r="B23" s="248" t="s">
        <v>384</v>
      </c>
      <c r="C23" s="255"/>
      <c r="D23" s="255"/>
      <c r="E23" s="255"/>
      <c r="F23" s="220" t="s">
        <v>382</v>
      </c>
      <c r="G23" s="255"/>
      <c r="H23" s="255"/>
      <c r="I23" s="256"/>
    </row>
    <row r="24" spans="1:9" ht="12.75" customHeight="1">
      <c r="A24" s="225" t="s">
        <v>377</v>
      </c>
      <c r="B24" s="220" t="s">
        <v>387</v>
      </c>
      <c r="C24" s="255"/>
      <c r="D24" s="255"/>
      <c r="E24" s="255"/>
      <c r="F24" s="226" t="s">
        <v>385</v>
      </c>
      <c r="G24" s="255"/>
      <c r="H24" s="255"/>
      <c r="I24" s="256"/>
    </row>
    <row r="25" spans="1:9" ht="12.75" customHeight="1">
      <c r="A25" s="225" t="s">
        <v>380</v>
      </c>
      <c r="B25" s="238" t="s">
        <v>389</v>
      </c>
      <c r="C25" s="255"/>
      <c r="D25" s="255"/>
      <c r="E25" s="255"/>
      <c r="F25" s="220" t="s">
        <v>333</v>
      </c>
      <c r="G25" s="255">
        <v>10649</v>
      </c>
      <c r="H25" s="255"/>
      <c r="I25" s="256"/>
    </row>
    <row r="26" spans="1:9" ht="12.75" customHeight="1" thickBot="1">
      <c r="A26" s="262" t="s">
        <v>383</v>
      </c>
      <c r="B26" s="266" t="s">
        <v>274</v>
      </c>
      <c r="C26" s="263"/>
      <c r="D26" s="263"/>
      <c r="E26" s="263"/>
      <c r="F26" s="238"/>
      <c r="G26" s="263"/>
      <c r="H26" s="263"/>
      <c r="I26" s="264"/>
    </row>
    <row r="27" spans="1:9" ht="15.75" customHeight="1" thickBot="1">
      <c r="A27" s="240" t="s">
        <v>386</v>
      </c>
      <c r="B27" s="241" t="s">
        <v>418</v>
      </c>
      <c r="C27" s="242">
        <f>SUM(C18:C26)</f>
        <v>0</v>
      </c>
      <c r="D27" s="242">
        <f>SUM(D18:D26)</f>
        <v>0</v>
      </c>
      <c r="E27" s="242">
        <f>SUM(E18:E26)</f>
        <v>10802</v>
      </c>
      <c r="F27" s="241" t="s">
        <v>419</v>
      </c>
      <c r="G27" s="278">
        <f>SUM(G17:G26)</f>
        <v>10649</v>
      </c>
      <c r="H27" s="278">
        <f>SUM(H17:H26)</f>
        <v>0</v>
      </c>
      <c r="I27" s="279">
        <f>SUM(I17:I26)</f>
        <v>0</v>
      </c>
    </row>
    <row r="28" spans="1:9" ht="18" customHeight="1" thickBot="1">
      <c r="A28" s="240" t="s">
        <v>388</v>
      </c>
      <c r="B28" s="270" t="s">
        <v>420</v>
      </c>
      <c r="C28" s="280">
        <f>+C16+C17+C27</f>
        <v>13282</v>
      </c>
      <c r="D28" s="280">
        <f>+D16+D17+D27</f>
        <v>52580</v>
      </c>
      <c r="E28" s="280">
        <f>+E16+E17+E27</f>
        <v>47918</v>
      </c>
      <c r="F28" s="270" t="s">
        <v>421</v>
      </c>
      <c r="G28" s="280">
        <f>+G16+G27</f>
        <v>46045</v>
      </c>
      <c r="H28" s="280">
        <f>+H16+H27</f>
        <v>143044</v>
      </c>
      <c r="I28" s="281">
        <f>+I16+I27</f>
        <v>47918</v>
      </c>
    </row>
    <row r="29" spans="1:9" ht="18" customHeight="1" thickBot="1">
      <c r="A29" s="240" t="s">
        <v>390</v>
      </c>
      <c r="B29" s="271" t="s">
        <v>399</v>
      </c>
      <c r="C29" s="272">
        <f>IF(((G16-C16)&gt;0),G16-C16,"----")</f>
        <v>22114</v>
      </c>
      <c r="D29" s="272">
        <f>IF(((H16-D16)&gt;0),H16-D16,"----")</f>
        <v>90464</v>
      </c>
      <c r="E29" s="272">
        <f>IF(((I16-E16)&gt;0),I16-E16,"----")</f>
        <v>10802</v>
      </c>
      <c r="F29" s="271" t="s">
        <v>422</v>
      </c>
      <c r="G29" s="272" t="str">
        <f>IF(((C16-G16)&gt;0),C16-G16,"----")</f>
        <v>----</v>
      </c>
      <c r="H29" s="272" t="str">
        <f>IF(((D16-H16)&gt;0),D16-H16,"----")</f>
        <v>----</v>
      </c>
      <c r="I29" s="272" t="str">
        <f>IF(((E16-I16)&gt;0),E16-I16,"----")</f>
        <v>----</v>
      </c>
    </row>
    <row r="32" ht="15.75">
      <c r="B32" s="276"/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3/a.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7">
      <selection activeCell="C11" sqref="C1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82" t="s">
        <v>120</v>
      </c>
      <c r="E1" s="283" t="s">
        <v>423</v>
      </c>
    </row>
    <row r="3" spans="1:5" ht="15.75">
      <c r="A3" s="72" t="s">
        <v>121</v>
      </c>
      <c r="B3" s="73"/>
      <c r="C3" s="284"/>
      <c r="D3" s="284"/>
      <c r="E3" s="284"/>
    </row>
    <row r="4" spans="1:5" ht="12.75">
      <c r="A4" s="73"/>
      <c r="B4" s="73"/>
      <c r="C4" s="284"/>
      <c r="D4" s="285"/>
      <c r="E4" s="285"/>
    </row>
    <row r="5" spans="1:5" ht="12.75">
      <c r="A5" s="74" t="s">
        <v>122</v>
      </c>
      <c r="B5" s="286">
        <f>+'[1]2.sz.mell.'!C48</f>
        <v>505615</v>
      </c>
      <c r="C5" s="74" t="s">
        <v>123</v>
      </c>
      <c r="D5" s="287">
        <f>+'[1]3.sz.mell  '!C18+'[1]3.a.sz.mell  '!C16</f>
        <v>505615</v>
      </c>
      <c r="E5" s="286">
        <f>+B5-D5</f>
        <v>0</v>
      </c>
    </row>
    <row r="6" spans="1:5" ht="12.75">
      <c r="A6" s="74" t="s">
        <v>124</v>
      </c>
      <c r="B6" s="286">
        <f>+'[1]2.sz.mell.'!C51</f>
        <v>1604</v>
      </c>
      <c r="C6" s="74" t="s">
        <v>125</v>
      </c>
      <c r="D6" s="287">
        <f>+'[1]3.sz.mell  '!C30+'[1]3.a.sz.mell  '!C27</f>
        <v>1604</v>
      </c>
      <c r="E6" s="286">
        <f aca="true" t="shared" si="0" ref="E6:E37">+B6-D6</f>
        <v>0</v>
      </c>
    </row>
    <row r="7" spans="1:5" ht="12.75">
      <c r="A7" s="74" t="s">
        <v>126</v>
      </c>
      <c r="B7" s="286">
        <f>+'[1]2.sz.mell.'!C58</f>
        <v>665277</v>
      </c>
      <c r="C7" s="74" t="s">
        <v>127</v>
      </c>
      <c r="D7" s="287">
        <f>+'[1]3.sz.mell  '!C31+'[1]3.a.sz.mell  '!C28</f>
        <v>665277</v>
      </c>
      <c r="E7" s="286">
        <f t="shared" si="0"/>
        <v>0</v>
      </c>
    </row>
    <row r="8" spans="1:5" ht="12.75">
      <c r="A8" s="74"/>
      <c r="B8" s="286"/>
      <c r="C8" s="74"/>
      <c r="D8" s="287"/>
      <c r="E8" s="286"/>
    </row>
    <row r="9" spans="1:5" ht="15.75">
      <c r="A9" s="75" t="s">
        <v>128</v>
      </c>
      <c r="B9" s="288"/>
      <c r="C9" s="74"/>
      <c r="D9" s="287"/>
      <c r="E9" s="286"/>
    </row>
    <row r="10" spans="1:5" ht="12.75">
      <c r="A10" s="74"/>
      <c r="B10" s="286"/>
      <c r="C10" s="74"/>
      <c r="D10" s="287"/>
      <c r="E10" s="286"/>
    </row>
    <row r="11" spans="1:5" ht="12.75">
      <c r="A11" s="74" t="s">
        <v>129</v>
      </c>
      <c r="B11" s="286">
        <f>+'[1]2.sz.mell.'!D48</f>
        <v>488757</v>
      </c>
      <c r="C11" s="74" t="s">
        <v>130</v>
      </c>
      <c r="D11" s="287">
        <f>+'[1]3.sz.mell  '!D18+'[1]3.a.sz.mell  '!D16</f>
        <v>488757</v>
      </c>
      <c r="E11" s="286">
        <f t="shared" si="0"/>
        <v>0</v>
      </c>
    </row>
    <row r="12" spans="1:5" ht="12.75">
      <c r="A12" s="74" t="s">
        <v>131</v>
      </c>
      <c r="B12" s="286">
        <f>+'[1]2.sz.mell.'!D51</f>
        <v>0</v>
      </c>
      <c r="C12" s="74" t="s">
        <v>132</v>
      </c>
      <c r="D12" s="287">
        <f>+'[1]3.sz.mell  '!D30+'[1]3.a.sz.mell  '!D27</f>
        <v>0</v>
      </c>
      <c r="E12" s="286">
        <f t="shared" si="0"/>
        <v>0</v>
      </c>
    </row>
    <row r="13" spans="1:5" ht="12.75">
      <c r="A13" s="74" t="s">
        <v>133</v>
      </c>
      <c r="B13" s="286">
        <f>+'[1]2.sz.mell.'!D58</f>
        <v>718298</v>
      </c>
      <c r="C13" s="74" t="s">
        <v>134</v>
      </c>
      <c r="D13" s="287">
        <f>+'[1]3.sz.mell  '!D31+'[1]3.a.sz.mell  '!D28</f>
        <v>718298</v>
      </c>
      <c r="E13" s="286">
        <f t="shared" si="0"/>
        <v>0</v>
      </c>
    </row>
    <row r="14" spans="1:5" ht="12.75">
      <c r="A14" s="74"/>
      <c r="B14" s="286"/>
      <c r="C14" s="74"/>
      <c r="D14" s="287"/>
      <c r="E14" s="286"/>
    </row>
    <row r="15" spans="1:5" ht="15.75">
      <c r="A15" s="75" t="s">
        <v>135</v>
      </c>
      <c r="B15" s="288"/>
      <c r="C15" s="74"/>
      <c r="D15" s="287"/>
      <c r="E15" s="286"/>
    </row>
    <row r="16" spans="1:5" ht="12.75">
      <c r="A16" s="74"/>
      <c r="B16" s="286"/>
      <c r="C16" s="74"/>
      <c r="D16" s="287"/>
      <c r="E16" s="286"/>
    </row>
    <row r="17" spans="1:5" ht="12.75">
      <c r="A17" s="74" t="s">
        <v>136</v>
      </c>
      <c r="B17" s="286">
        <f>+'[1]2.sz.mell.'!E48</f>
        <v>403811</v>
      </c>
      <c r="C17" s="74" t="s">
        <v>137</v>
      </c>
      <c r="D17" s="287">
        <f>+'[1]3.sz.mell  '!E18+'[1]3.a.sz.mell  '!E16</f>
        <v>403811</v>
      </c>
      <c r="E17" s="286">
        <f t="shared" si="0"/>
        <v>0</v>
      </c>
    </row>
    <row r="18" spans="1:5" ht="12.75">
      <c r="A18" s="74" t="s">
        <v>138</v>
      </c>
      <c r="B18" s="286">
        <f>+'[1]2.sz.mell.'!E51</f>
        <v>113659</v>
      </c>
      <c r="C18" s="74" t="s">
        <v>139</v>
      </c>
      <c r="D18" s="287">
        <f>+'[1]3.sz.mell  '!E30+'[1]3.a.sz.mell  '!E27</f>
        <v>113659</v>
      </c>
      <c r="E18" s="286">
        <f t="shared" si="0"/>
        <v>0</v>
      </c>
    </row>
    <row r="19" spans="1:5" ht="12.75">
      <c r="A19" s="74" t="s">
        <v>140</v>
      </c>
      <c r="B19" s="286">
        <f>+'[1]2.sz.mell.'!E58</f>
        <v>517470</v>
      </c>
      <c r="C19" s="74" t="s">
        <v>141</v>
      </c>
      <c r="D19" s="287">
        <f>+'[1]3.sz.mell  '!E31+'[1]3.a.sz.mell  '!E28</f>
        <v>517470</v>
      </c>
      <c r="E19" s="286">
        <f t="shared" si="0"/>
        <v>0</v>
      </c>
    </row>
    <row r="20" spans="1:5" ht="12.75">
      <c r="A20" s="74"/>
      <c r="B20" s="286"/>
      <c r="C20" s="74"/>
      <c r="D20" s="287"/>
      <c r="E20" s="286"/>
    </row>
    <row r="21" spans="1:5" ht="15.75">
      <c r="A21" s="75" t="s">
        <v>142</v>
      </c>
      <c r="B21" s="288"/>
      <c r="C21" s="74"/>
      <c r="D21" s="287"/>
      <c r="E21" s="286"/>
    </row>
    <row r="22" spans="1:5" ht="12.75">
      <c r="A22" s="76"/>
      <c r="B22" s="288"/>
      <c r="C22" s="74"/>
      <c r="D22" s="287"/>
      <c r="E22" s="286"/>
    </row>
    <row r="23" spans="1:5" ht="12.75">
      <c r="A23" s="74" t="s">
        <v>143</v>
      </c>
      <c r="B23" s="286">
        <f>+'[1]2.sz.mell.'!C90</f>
        <v>549356</v>
      </c>
      <c r="C23" s="74" t="s">
        <v>144</v>
      </c>
      <c r="D23" s="287">
        <f>+'[1]3.sz.mell  '!G18+'[1]3.a.sz.mell  '!G16</f>
        <v>549356</v>
      </c>
      <c r="E23" s="286">
        <f t="shared" si="0"/>
        <v>0</v>
      </c>
    </row>
    <row r="24" spans="1:5" ht="12.75">
      <c r="A24" s="74" t="s">
        <v>145</v>
      </c>
      <c r="B24" s="286">
        <f>+'[1]2.sz.mell.'!C91</f>
        <v>1174</v>
      </c>
      <c r="C24" s="74" t="s">
        <v>146</v>
      </c>
      <c r="D24" s="287">
        <f>+'[1]3.sz.mell  '!G30+'[1]3.a.sz.mell  '!G27</f>
        <v>1174</v>
      </c>
      <c r="E24" s="286">
        <f t="shared" si="0"/>
        <v>0</v>
      </c>
    </row>
    <row r="25" spans="1:5" ht="12.75">
      <c r="A25" s="74" t="s">
        <v>147</v>
      </c>
      <c r="B25" s="286">
        <f>+'[1]2.sz.mell.'!C98</f>
        <v>550530</v>
      </c>
      <c r="C25" s="74" t="s">
        <v>148</v>
      </c>
      <c r="D25" s="287">
        <f>+'[1]3.sz.mell  '!G31+'[1]3.a.sz.mell  '!G28</f>
        <v>550530</v>
      </c>
      <c r="E25" s="286">
        <f t="shared" si="0"/>
        <v>0</v>
      </c>
    </row>
    <row r="26" spans="1:5" ht="12.75">
      <c r="A26" s="74"/>
      <c r="B26" s="286"/>
      <c r="C26" s="74"/>
      <c r="D26" s="287"/>
      <c r="E26" s="286"/>
    </row>
    <row r="27" spans="1:5" ht="15.75">
      <c r="A27" s="75" t="s">
        <v>149</v>
      </c>
      <c r="B27" s="288"/>
      <c r="C27" s="74"/>
      <c r="D27" s="287"/>
      <c r="E27" s="286"/>
    </row>
    <row r="28" spans="1:5" ht="12.75">
      <c r="A28" s="74"/>
      <c r="B28" s="286"/>
      <c r="C28" s="74"/>
      <c r="D28" s="287"/>
      <c r="E28" s="286"/>
    </row>
    <row r="29" spans="1:5" ht="12.75">
      <c r="A29" s="74" t="s">
        <v>150</v>
      </c>
      <c r="B29" s="286">
        <f>+'[1]2.sz.mell.'!D90</f>
        <v>718298</v>
      </c>
      <c r="C29" s="74" t="s">
        <v>151</v>
      </c>
      <c r="D29" s="287">
        <f>+'[1]3.sz.mell  '!H18+'[1]3.a.sz.mell  '!H16</f>
        <v>718298</v>
      </c>
      <c r="E29" s="286">
        <f t="shared" si="0"/>
        <v>0</v>
      </c>
    </row>
    <row r="30" spans="1:5" ht="12.75">
      <c r="A30" s="74" t="s">
        <v>152</v>
      </c>
      <c r="B30" s="286">
        <f>+'[1]2.sz.mell.'!D91</f>
        <v>0</v>
      </c>
      <c r="C30" s="74" t="s">
        <v>153</v>
      </c>
      <c r="D30" s="287">
        <f>+'[1]3.sz.mell  '!H30+'[1]3.a.sz.mell  '!H27</f>
        <v>0</v>
      </c>
      <c r="E30" s="286">
        <f t="shared" si="0"/>
        <v>0</v>
      </c>
    </row>
    <row r="31" spans="1:5" ht="12.75">
      <c r="A31" s="74" t="s">
        <v>154</v>
      </c>
      <c r="B31" s="286">
        <f>+'[1]2.sz.mell.'!D98</f>
        <v>718298</v>
      </c>
      <c r="C31" s="74" t="s">
        <v>155</v>
      </c>
      <c r="D31" s="287">
        <f>+'[1]3.sz.mell  '!H31+'[1]3.a.sz.mell  '!H28</f>
        <v>718298</v>
      </c>
      <c r="E31" s="286">
        <f t="shared" si="0"/>
        <v>0</v>
      </c>
    </row>
    <row r="32" spans="1:5" ht="12.75">
      <c r="A32" s="74"/>
      <c r="B32" s="286"/>
      <c r="C32" s="74"/>
      <c r="D32" s="287"/>
      <c r="E32" s="286"/>
    </row>
    <row r="33" spans="1:5" ht="15.75">
      <c r="A33" s="75" t="s">
        <v>156</v>
      </c>
      <c r="B33" s="288"/>
      <c r="C33" s="74"/>
      <c r="D33" s="287"/>
      <c r="E33" s="286"/>
    </row>
    <row r="34" spans="1:5" ht="12.75">
      <c r="A34" s="74"/>
      <c r="B34" s="286"/>
      <c r="C34" s="74"/>
      <c r="D34" s="287"/>
      <c r="E34" s="286"/>
    </row>
    <row r="35" spans="1:5" ht="12.75">
      <c r="A35" s="74" t="s">
        <v>157</v>
      </c>
      <c r="B35" s="286">
        <f>+'[1]2.sz.mell.'!E90</f>
        <v>517470</v>
      </c>
      <c r="C35" s="74" t="s">
        <v>158</v>
      </c>
      <c r="D35" s="287">
        <f>+'[1]3.sz.mell  '!I18+'[1]3.a.sz.mell  '!I16</f>
        <v>517470</v>
      </c>
      <c r="E35" s="286">
        <f t="shared" si="0"/>
        <v>0</v>
      </c>
    </row>
    <row r="36" spans="1:5" ht="12.75">
      <c r="A36" s="74" t="s">
        <v>159</v>
      </c>
      <c r="B36" s="286">
        <f>+'[1]2.sz.mell.'!E91</f>
        <v>0</v>
      </c>
      <c r="C36" s="74" t="s">
        <v>160</v>
      </c>
      <c r="D36" s="287">
        <f>+'[1]3.sz.mell  '!I30+'[1]3.a.sz.mell  '!I27</f>
        <v>0</v>
      </c>
      <c r="E36" s="286">
        <f t="shared" si="0"/>
        <v>0</v>
      </c>
    </row>
    <row r="37" spans="1:5" ht="12.75">
      <c r="A37" s="74" t="s">
        <v>161</v>
      </c>
      <c r="B37" s="286">
        <f>+'[1]2.sz.mell.'!E98</f>
        <v>517470</v>
      </c>
      <c r="C37" s="74" t="s">
        <v>162</v>
      </c>
      <c r="D37" s="287">
        <f>+'[1]3.sz.mell  '!I31+'[1]3.a.sz.mell  '!I28</f>
        <v>517470</v>
      </c>
      <c r="E37" s="286">
        <f t="shared" si="0"/>
        <v>0</v>
      </c>
    </row>
    <row r="38" spans="1:5" ht="12.75">
      <c r="A38" s="284"/>
      <c r="B38" s="284"/>
      <c r="C38" s="74"/>
      <c r="D38" s="287"/>
      <c r="E38" s="285"/>
    </row>
    <row r="39" spans="1:5" ht="12.75">
      <c r="A39" s="284"/>
      <c r="B39" s="284"/>
      <c r="C39" s="284"/>
      <c r="D39" s="284"/>
      <c r="E39" s="284"/>
    </row>
    <row r="40" spans="1:5" ht="12.75">
      <c r="A40" s="284"/>
      <c r="B40" s="284"/>
      <c r="C40" s="284"/>
      <c r="D40" s="284"/>
      <c r="E40" s="284"/>
    </row>
    <row r="41" spans="1:5" ht="12.75">
      <c r="A41" s="284"/>
      <c r="B41" s="284"/>
      <c r="C41" s="284"/>
      <c r="D41" s="284"/>
      <c r="E41" s="284"/>
    </row>
  </sheetData>
  <sheetProtection sheet="1" objects="1" scenarios="1"/>
  <conditionalFormatting sqref="E5:E3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5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84.875" style="291" customWidth="1"/>
    <col min="2" max="2" width="15.875" style="291" customWidth="1"/>
    <col min="3" max="4" width="20.875" style="291" customWidth="1"/>
    <col min="5" max="16384" width="9.375" style="291" customWidth="1"/>
  </cols>
  <sheetData>
    <row r="1" spans="1:4" ht="47.25" customHeight="1" thickBot="1">
      <c r="A1" s="289" t="s">
        <v>424</v>
      </c>
      <c r="B1" s="290"/>
      <c r="C1" s="290"/>
      <c r="D1" s="290"/>
    </row>
    <row r="2" spans="1:4" s="292" customFormat="1" ht="24" customHeight="1">
      <c r="A2" s="584" t="s">
        <v>425</v>
      </c>
      <c r="B2" s="587" t="s">
        <v>426</v>
      </c>
      <c r="C2" s="587" t="s">
        <v>427</v>
      </c>
      <c r="D2" s="589" t="s">
        <v>428</v>
      </c>
    </row>
    <row r="3" spans="1:4" s="293" customFormat="1" ht="16.5" customHeight="1">
      <c r="A3" s="585"/>
      <c r="B3" s="588"/>
      <c r="C3" s="588"/>
      <c r="D3" s="590"/>
    </row>
    <row r="4" spans="1:4" s="294" customFormat="1" ht="12.75">
      <c r="A4" s="585"/>
      <c r="B4" s="588"/>
      <c r="C4" s="588"/>
      <c r="D4" s="590"/>
    </row>
    <row r="5" spans="1:4" s="293" customFormat="1" ht="16.5" customHeight="1" thickBot="1">
      <c r="A5" s="586"/>
      <c r="B5" s="295" t="s">
        <v>429</v>
      </c>
      <c r="C5" s="295" t="s">
        <v>430</v>
      </c>
      <c r="D5" s="296" t="s">
        <v>431</v>
      </c>
    </row>
    <row r="6" spans="1:4" s="300" customFormat="1" ht="13.5" thickBot="1">
      <c r="A6" s="297">
        <v>1</v>
      </c>
      <c r="B6" s="298">
        <v>2</v>
      </c>
      <c r="C6" s="298">
        <v>3</v>
      </c>
      <c r="D6" s="299">
        <v>4</v>
      </c>
    </row>
    <row r="7" spans="1:4" ht="12.75">
      <c r="A7" s="301" t="s">
        <v>432</v>
      </c>
      <c r="B7" s="302">
        <v>2769</v>
      </c>
      <c r="C7" s="303">
        <v>3495</v>
      </c>
      <c r="D7" s="304">
        <f>(B7*C7)/1000</f>
        <v>9677.655</v>
      </c>
    </row>
    <row r="8" spans="1:4" ht="12.75" customHeight="1">
      <c r="A8" s="305" t="s">
        <v>433</v>
      </c>
      <c r="B8" s="306">
        <v>2612</v>
      </c>
      <c r="C8" s="306">
        <v>125</v>
      </c>
      <c r="D8" s="304">
        <f>(B8*C8)/1000</f>
        <v>326.5</v>
      </c>
    </row>
    <row r="9" spans="1:4" ht="12.75">
      <c r="A9" s="305" t="s">
        <v>434</v>
      </c>
      <c r="B9" s="560">
        <v>1.5</v>
      </c>
      <c r="C9" s="306">
        <v>100000</v>
      </c>
      <c r="D9" s="304">
        <f>(B9*C9)/1000</f>
        <v>150</v>
      </c>
    </row>
    <row r="10" spans="1:4" ht="12.75">
      <c r="A10" s="305" t="s">
        <v>435</v>
      </c>
      <c r="B10" s="559">
        <v>4348</v>
      </c>
      <c r="C10" s="291">
        <v>3495</v>
      </c>
      <c r="D10" s="304">
        <f aca="true" t="shared" si="0" ref="D10:D15">(B10*C10)/1000</f>
        <v>15196.26</v>
      </c>
    </row>
    <row r="11" spans="1:4" ht="12.75">
      <c r="A11" s="305" t="s">
        <v>436</v>
      </c>
      <c r="B11" s="307">
        <v>7729</v>
      </c>
      <c r="C11" s="291">
        <v>97</v>
      </c>
      <c r="D11" s="304">
        <f t="shared" si="0"/>
        <v>749.713</v>
      </c>
    </row>
    <row r="12" spans="1:4" ht="12.75">
      <c r="A12" s="305" t="s">
        <v>437</v>
      </c>
      <c r="B12" s="306"/>
      <c r="C12" s="306">
        <v>3495</v>
      </c>
      <c r="D12" s="304">
        <v>2761</v>
      </c>
    </row>
    <row r="13" spans="1:4" ht="12.75">
      <c r="A13" s="305" t="s">
        <v>95</v>
      </c>
      <c r="B13" s="306">
        <v>166088</v>
      </c>
      <c r="C13" s="306">
        <v>0</v>
      </c>
      <c r="D13" s="304">
        <f t="shared" si="0"/>
        <v>0</v>
      </c>
    </row>
    <row r="14" spans="1:4" ht="12.75">
      <c r="A14" s="305" t="s">
        <v>438</v>
      </c>
      <c r="B14" s="306">
        <v>55360</v>
      </c>
      <c r="C14" s="306">
        <v>4</v>
      </c>
      <c r="D14" s="304">
        <f t="shared" si="0"/>
        <v>221.44</v>
      </c>
    </row>
    <row r="15" spans="1:4" ht="12.75">
      <c r="A15" s="305" t="s">
        <v>439</v>
      </c>
      <c r="B15" s="306">
        <v>88580</v>
      </c>
      <c r="C15" s="306">
        <v>5</v>
      </c>
      <c r="D15" s="304">
        <f t="shared" si="0"/>
        <v>442.9</v>
      </c>
    </row>
    <row r="16" spans="1:4" ht="12.75">
      <c r="A16" s="305" t="s">
        <v>440</v>
      </c>
      <c r="B16" s="306"/>
      <c r="C16" s="306"/>
      <c r="D16" s="304">
        <v>17468</v>
      </c>
    </row>
    <row r="17" spans="1:4" ht="12.75">
      <c r="A17" s="305" t="s">
        <v>441</v>
      </c>
      <c r="B17" s="306"/>
      <c r="C17" s="306"/>
      <c r="D17" s="304">
        <v>31255</v>
      </c>
    </row>
    <row r="18" spans="1:4" ht="12.75">
      <c r="A18" s="305" t="s">
        <v>442</v>
      </c>
      <c r="B18" s="306"/>
      <c r="C18" s="306"/>
      <c r="D18" s="304">
        <v>0</v>
      </c>
    </row>
    <row r="19" spans="1:4" ht="12.75">
      <c r="A19" s="305" t="s">
        <v>443</v>
      </c>
      <c r="B19" s="306"/>
      <c r="C19" s="306"/>
      <c r="D19" s="304">
        <v>448</v>
      </c>
    </row>
    <row r="20" spans="1:4" ht="12.75">
      <c r="A20" s="305" t="s">
        <v>444</v>
      </c>
      <c r="B20" s="306"/>
      <c r="C20" s="306"/>
      <c r="D20" s="304">
        <v>3200</v>
      </c>
    </row>
    <row r="21" spans="1:4" ht="12.75">
      <c r="A21" s="305" t="s">
        <v>445</v>
      </c>
      <c r="B21" s="306"/>
      <c r="C21" s="306"/>
      <c r="D21" s="304">
        <v>8107</v>
      </c>
    </row>
    <row r="22" spans="1:4" ht="12.75">
      <c r="A22" s="305" t="s">
        <v>446</v>
      </c>
      <c r="B22" s="306"/>
      <c r="C22" s="306"/>
      <c r="D22" s="304">
        <v>1768</v>
      </c>
    </row>
    <row r="23" spans="1:4" ht="12.75">
      <c r="A23" s="305" t="s">
        <v>447</v>
      </c>
      <c r="B23" s="306"/>
      <c r="C23" s="306"/>
      <c r="D23" s="304">
        <v>3808</v>
      </c>
    </row>
    <row r="24" spans="1:4" ht="12.75">
      <c r="A24" s="305" t="s">
        <v>448</v>
      </c>
      <c r="B24" s="306"/>
      <c r="C24" s="306"/>
      <c r="D24" s="304">
        <v>0</v>
      </c>
    </row>
    <row r="25" spans="1:4" ht="12.75">
      <c r="A25" s="305" t="s">
        <v>449</v>
      </c>
      <c r="B25" s="306"/>
      <c r="C25" s="306"/>
      <c r="D25" s="304">
        <v>996</v>
      </c>
    </row>
    <row r="26" spans="1:4" ht="12.75">
      <c r="A26" s="305" t="s">
        <v>450</v>
      </c>
      <c r="B26" s="306"/>
      <c r="C26" s="306"/>
      <c r="D26" s="304">
        <v>7520</v>
      </c>
    </row>
    <row r="27" spans="1:4" ht="12.75">
      <c r="A27" s="305" t="s">
        <v>451</v>
      </c>
      <c r="B27" s="306"/>
      <c r="C27" s="306"/>
      <c r="D27" s="304">
        <v>3293</v>
      </c>
    </row>
    <row r="28" spans="1:4" ht="12.75">
      <c r="A28" s="305" t="s">
        <v>452</v>
      </c>
      <c r="B28" s="306"/>
      <c r="C28" s="306"/>
      <c r="D28" s="304">
        <v>1723</v>
      </c>
    </row>
    <row r="29" spans="1:4" ht="12.75">
      <c r="A29" s="308" t="s">
        <v>453</v>
      </c>
      <c r="B29" s="309">
        <v>9400</v>
      </c>
      <c r="C29" s="309">
        <v>1</v>
      </c>
      <c r="D29" s="304">
        <v>9</v>
      </c>
    </row>
    <row r="30" spans="1:4" ht="12.75">
      <c r="A30" s="308" t="s">
        <v>454</v>
      </c>
      <c r="B30" s="309"/>
      <c r="C30" s="309"/>
      <c r="D30" s="304">
        <v>400</v>
      </c>
    </row>
    <row r="31" spans="1:4" ht="12.75">
      <c r="A31" s="308" t="s">
        <v>455</v>
      </c>
      <c r="B31" s="309"/>
      <c r="C31" s="309"/>
      <c r="D31" s="304">
        <v>416</v>
      </c>
    </row>
    <row r="32" spans="1:4" ht="12.75">
      <c r="A32" s="308" t="s">
        <v>456</v>
      </c>
      <c r="B32" s="309"/>
      <c r="C32" s="309"/>
      <c r="D32" s="304">
        <v>357</v>
      </c>
    </row>
    <row r="33" spans="1:4" ht="12.75">
      <c r="A33" s="308" t="s">
        <v>457</v>
      </c>
      <c r="B33" s="309"/>
      <c r="C33" s="309"/>
      <c r="D33" s="304">
        <v>77671</v>
      </c>
    </row>
    <row r="34" spans="1:4" ht="13.5" thickBot="1">
      <c r="A34" s="308" t="s">
        <v>623</v>
      </c>
      <c r="B34" s="309"/>
      <c r="C34" s="309"/>
      <c r="D34" s="304">
        <v>-28362</v>
      </c>
    </row>
    <row r="35" spans="1:4" s="313" customFormat="1" ht="19.5" customHeight="1" thickBot="1">
      <c r="A35" s="310" t="s">
        <v>458</v>
      </c>
      <c r="B35" s="311"/>
      <c r="C35" s="311"/>
      <c r="D35" s="312">
        <f>SUM(D7:D34)+1</f>
        <v>159603.468</v>
      </c>
    </row>
  </sheetData>
  <sheetProtection/>
  <mergeCells count="4">
    <mergeCell ref="A2:A5"/>
    <mergeCell ref="B2:B4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6" r:id="rId1"/>
  <headerFooter alignWithMargins="0">
    <oddHeader xml:space="preserve">&amp;R&amp;"Times New Roman CE,Félkövér dőlt"&amp;11 4.sz. melléklet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95"/>
  <sheetViews>
    <sheetView zoomScale="120" zoomScaleNormal="120" zoomScalePageLayoutView="0" workbookViewId="0" topLeftCell="A1">
      <selection activeCell="D65" sqref="D65:D66"/>
    </sheetView>
  </sheetViews>
  <sheetFormatPr defaultColWidth="9.00390625" defaultRowHeight="12.75"/>
  <cols>
    <col min="1" max="1" width="11.625" style="18" customWidth="1"/>
    <col min="2" max="2" width="12.875" style="9" customWidth="1"/>
    <col min="3" max="3" width="47.375" style="9" customWidth="1"/>
    <col min="4" max="4" width="18.625" style="418" customWidth="1"/>
    <col min="5" max="5" width="20.00390625" style="403" customWidth="1"/>
    <col min="6" max="16384" width="9.375" style="9" customWidth="1"/>
  </cols>
  <sheetData>
    <row r="1" spans="1:5" s="315" customFormat="1" ht="21" customHeight="1" thickBot="1">
      <c r="A1" s="314"/>
      <c r="D1" s="316" t="s">
        <v>459</v>
      </c>
      <c r="E1" s="546"/>
    </row>
    <row r="2" spans="1:5" s="321" customFormat="1" ht="15.75">
      <c r="A2" s="317" t="s">
        <v>460</v>
      </c>
      <c r="B2" s="318"/>
      <c r="C2" s="319" t="s">
        <v>461</v>
      </c>
      <c r="D2" s="320" t="s">
        <v>462</v>
      </c>
      <c r="E2" s="547"/>
    </row>
    <row r="3" spans="1:5" s="321" customFormat="1" ht="16.5" thickBot="1">
      <c r="A3" s="322" t="s">
        <v>463</v>
      </c>
      <c r="B3" s="323"/>
      <c r="C3" s="324"/>
      <c r="D3" s="325"/>
      <c r="E3" s="547"/>
    </row>
    <row r="4" spans="1:5" s="328" customFormat="1" ht="15.75" customHeight="1" thickBot="1">
      <c r="A4" s="326"/>
      <c r="B4" s="326"/>
      <c r="C4" s="326"/>
      <c r="D4" s="327" t="s">
        <v>165</v>
      </c>
      <c r="E4" s="547"/>
    </row>
    <row r="5" spans="1:4" ht="36">
      <c r="A5" s="329" t="s">
        <v>464</v>
      </c>
      <c r="B5" s="330" t="s">
        <v>465</v>
      </c>
      <c r="C5" s="591" t="s">
        <v>466</v>
      </c>
      <c r="D5" s="593" t="s">
        <v>467</v>
      </c>
    </row>
    <row r="6" spans="1:4" ht="13.5" thickBot="1">
      <c r="A6" s="331" t="s">
        <v>468</v>
      </c>
      <c r="B6" s="332"/>
      <c r="C6" s="592"/>
      <c r="D6" s="594"/>
    </row>
    <row r="7" spans="1:5" s="6" customFormat="1" ht="12.75" customHeight="1" thickBot="1">
      <c r="A7" s="333">
        <v>1</v>
      </c>
      <c r="B7" s="334">
        <v>2</v>
      </c>
      <c r="C7" s="334">
        <v>3</v>
      </c>
      <c r="D7" s="335">
        <v>4</v>
      </c>
      <c r="E7" s="545"/>
    </row>
    <row r="8" spans="1:5" s="6" customFormat="1" ht="15.75" customHeight="1" thickBot="1">
      <c r="A8" s="336"/>
      <c r="B8" s="337"/>
      <c r="C8" s="337" t="s">
        <v>344</v>
      </c>
      <c r="D8" s="338"/>
      <c r="E8" s="545"/>
    </row>
    <row r="9" spans="1:5" s="343" customFormat="1" ht="12" customHeight="1" thickBot="1">
      <c r="A9" s="339">
        <v>1</v>
      </c>
      <c r="B9" s="340"/>
      <c r="C9" s="341" t="s">
        <v>469</v>
      </c>
      <c r="D9" s="342">
        <f>SUM(D10:D13)</f>
        <v>25830</v>
      </c>
      <c r="E9" s="548"/>
    </row>
    <row r="10" spans="1:5" s="348" customFormat="1" ht="12" customHeight="1">
      <c r="A10" s="344"/>
      <c r="B10" s="345">
        <v>1</v>
      </c>
      <c r="C10" s="346" t="s">
        <v>470</v>
      </c>
      <c r="D10" s="347">
        <v>500</v>
      </c>
      <c r="E10" s="403"/>
    </row>
    <row r="11" spans="1:5" s="348" customFormat="1" ht="12" customHeight="1">
      <c r="A11" s="344"/>
      <c r="B11" s="345">
        <v>2</v>
      </c>
      <c r="C11" s="346" t="s">
        <v>471</v>
      </c>
      <c r="D11" s="347">
        <v>19362</v>
      </c>
      <c r="E11" s="403"/>
    </row>
    <row r="12" spans="1:5" s="348" customFormat="1" ht="12" customHeight="1">
      <c r="A12" s="344"/>
      <c r="B12" s="345">
        <v>3</v>
      </c>
      <c r="C12" s="346" t="s">
        <v>472</v>
      </c>
      <c r="D12" s="347">
        <v>2318</v>
      </c>
      <c r="E12" s="403"/>
    </row>
    <row r="13" spans="1:5" s="348" customFormat="1" ht="12" customHeight="1" thickBot="1">
      <c r="A13" s="344"/>
      <c r="B13" s="345">
        <v>4</v>
      </c>
      <c r="C13" s="346" t="s">
        <v>473</v>
      </c>
      <c r="D13" s="347">
        <v>3650</v>
      </c>
      <c r="E13" s="403"/>
    </row>
    <row r="14" spans="1:5" s="343" customFormat="1" ht="12" customHeight="1" thickBot="1">
      <c r="A14" s="339">
        <v>2</v>
      </c>
      <c r="B14" s="340"/>
      <c r="C14" s="341" t="s">
        <v>474</v>
      </c>
      <c r="D14" s="349">
        <f>SUM(D15:D18)</f>
        <v>167419</v>
      </c>
      <c r="E14" s="548"/>
    </row>
    <row r="15" spans="1:5" s="343" customFormat="1" ht="12" customHeight="1">
      <c r="A15" s="350"/>
      <c r="B15" s="351">
        <v>1</v>
      </c>
      <c r="C15" s="352" t="s">
        <v>178</v>
      </c>
      <c r="D15" s="353">
        <v>0</v>
      </c>
      <c r="E15" s="548"/>
    </row>
    <row r="16" spans="1:5" s="343" customFormat="1" ht="12" customHeight="1">
      <c r="A16" s="354"/>
      <c r="B16" s="355">
        <v>2</v>
      </c>
      <c r="C16" s="356" t="s">
        <v>475</v>
      </c>
      <c r="D16" s="357">
        <v>93110</v>
      </c>
      <c r="E16" s="548"/>
    </row>
    <row r="17" spans="1:5" s="348" customFormat="1" ht="12" customHeight="1">
      <c r="A17" s="344"/>
      <c r="B17" s="345">
        <v>3</v>
      </c>
      <c r="C17" s="346" t="s">
        <v>476</v>
      </c>
      <c r="D17" s="347">
        <v>74309</v>
      </c>
      <c r="E17" s="544" t="s">
        <v>620</v>
      </c>
    </row>
    <row r="18" spans="1:5" s="348" customFormat="1" ht="12" customHeight="1" thickBot="1">
      <c r="A18" s="344"/>
      <c r="B18" s="345">
        <v>4</v>
      </c>
      <c r="C18" s="346" t="s">
        <v>184</v>
      </c>
      <c r="D18" s="347">
        <v>0</v>
      </c>
      <c r="E18" s="403"/>
    </row>
    <row r="19" spans="1:5" s="343" customFormat="1" ht="12" customHeight="1" thickBot="1">
      <c r="A19" s="339">
        <v>3</v>
      </c>
      <c r="B19" s="340"/>
      <c r="C19" s="341" t="s">
        <v>477</v>
      </c>
      <c r="D19" s="349">
        <f>SUM(D20:D28)</f>
        <v>112804</v>
      </c>
      <c r="E19" s="548"/>
    </row>
    <row r="20" spans="1:5" s="348" customFormat="1" ht="12" customHeight="1">
      <c r="A20" s="344"/>
      <c r="B20" s="345">
        <v>1</v>
      </c>
      <c r="C20" s="346" t="s">
        <v>478</v>
      </c>
      <c r="D20" s="347">
        <v>109222</v>
      </c>
      <c r="E20" s="403"/>
    </row>
    <row r="21" spans="1:5" s="348" customFormat="1" ht="12" customHeight="1">
      <c r="A21" s="344"/>
      <c r="B21" s="345">
        <v>2</v>
      </c>
      <c r="C21" s="346" t="s">
        <v>196</v>
      </c>
      <c r="D21" s="347">
        <v>1860</v>
      </c>
      <c r="E21" s="403"/>
    </row>
    <row r="22" spans="1:5" s="348" customFormat="1" ht="12" customHeight="1">
      <c r="A22" s="344"/>
      <c r="B22" s="345">
        <v>3</v>
      </c>
      <c r="C22" s="346" t="s">
        <v>479</v>
      </c>
      <c r="D22" s="347">
        <v>1713</v>
      </c>
      <c r="E22" s="403"/>
    </row>
    <row r="23" spans="1:5" s="348" customFormat="1" ht="12" customHeight="1">
      <c r="A23" s="344"/>
      <c r="B23" s="345">
        <v>4</v>
      </c>
      <c r="C23" s="346" t="s">
        <v>480</v>
      </c>
      <c r="D23" s="347">
        <v>0</v>
      </c>
      <c r="E23" s="403"/>
    </row>
    <row r="24" spans="1:5" s="348" customFormat="1" ht="12" customHeight="1">
      <c r="A24" s="344"/>
      <c r="B24" s="345">
        <v>5</v>
      </c>
      <c r="C24" s="346" t="s">
        <v>481</v>
      </c>
      <c r="D24" s="347">
        <v>9</v>
      </c>
      <c r="E24" s="403"/>
    </row>
    <row r="25" spans="1:5" s="348" customFormat="1" ht="12" customHeight="1">
      <c r="A25" s="344"/>
      <c r="B25" s="345">
        <v>6</v>
      </c>
      <c r="C25" s="346" t="s">
        <v>482</v>
      </c>
      <c r="D25" s="347">
        <v>0</v>
      </c>
      <c r="E25" s="403"/>
    </row>
    <row r="26" spans="1:5" s="348" customFormat="1" ht="12" customHeight="1">
      <c r="A26" s="344"/>
      <c r="B26" s="345">
        <v>7</v>
      </c>
      <c r="C26" s="346" t="s">
        <v>483</v>
      </c>
      <c r="D26" s="347">
        <v>0</v>
      </c>
      <c r="E26" s="403"/>
    </row>
    <row r="27" spans="1:5" s="348" customFormat="1" ht="12" customHeight="1">
      <c r="A27" s="344"/>
      <c r="B27" s="345">
        <v>8</v>
      </c>
      <c r="C27" s="346" t="s">
        <v>210</v>
      </c>
      <c r="D27" s="347">
        <v>0</v>
      </c>
      <c r="E27" s="403"/>
    </row>
    <row r="28" spans="1:5" s="348" customFormat="1" ht="12" customHeight="1" thickBot="1">
      <c r="A28" s="359"/>
      <c r="B28" s="360">
        <v>9</v>
      </c>
      <c r="C28" s="361" t="s">
        <v>212</v>
      </c>
      <c r="D28" s="362">
        <v>0</v>
      </c>
      <c r="E28" s="403"/>
    </row>
    <row r="29" spans="1:5" s="343" customFormat="1" ht="12" customHeight="1" thickBot="1">
      <c r="A29" s="339">
        <v>4</v>
      </c>
      <c r="B29" s="340"/>
      <c r="C29" s="341" t="s">
        <v>484</v>
      </c>
      <c r="D29" s="349">
        <f>SUM(D30:D32)</f>
        <v>22</v>
      </c>
      <c r="E29" s="548"/>
    </row>
    <row r="30" spans="1:5" s="348" customFormat="1" ht="12" customHeight="1">
      <c r="A30" s="344"/>
      <c r="B30" s="345">
        <v>1</v>
      </c>
      <c r="C30" s="346" t="s">
        <v>485</v>
      </c>
      <c r="D30" s="347">
        <v>22</v>
      </c>
      <c r="E30" s="403"/>
    </row>
    <row r="31" spans="1:5" s="348" customFormat="1" ht="12" customHeight="1">
      <c r="A31" s="344"/>
      <c r="B31" s="345">
        <v>2</v>
      </c>
      <c r="C31" s="346" t="s">
        <v>486</v>
      </c>
      <c r="D31" s="347">
        <v>0</v>
      </c>
      <c r="E31" s="403"/>
    </row>
    <row r="32" spans="1:5" s="348" customFormat="1" ht="12" customHeight="1" thickBot="1">
      <c r="A32" s="344"/>
      <c r="B32" s="345">
        <v>3</v>
      </c>
      <c r="C32" s="346" t="s">
        <v>487</v>
      </c>
      <c r="D32" s="347">
        <v>0</v>
      </c>
      <c r="E32" s="403"/>
    </row>
    <row r="33" spans="1:5" s="348" customFormat="1" ht="12" customHeight="1" thickBot="1">
      <c r="A33" s="339">
        <v>5</v>
      </c>
      <c r="B33" s="340"/>
      <c r="C33" s="341" t="s">
        <v>488</v>
      </c>
      <c r="D33" s="349">
        <f>SUM(D34:D38)</f>
        <v>41910</v>
      </c>
      <c r="E33" s="403"/>
    </row>
    <row r="34" spans="1:5" s="348" customFormat="1" ht="12" customHeight="1">
      <c r="A34" s="363"/>
      <c r="B34" s="364">
        <v>1</v>
      </c>
      <c r="C34" s="365" t="s">
        <v>489</v>
      </c>
      <c r="D34" s="366">
        <v>5477</v>
      </c>
      <c r="E34" s="403" t="s">
        <v>619</v>
      </c>
    </row>
    <row r="35" spans="1:5" s="348" customFormat="1" ht="12" customHeight="1">
      <c r="A35" s="344"/>
      <c r="B35" s="345">
        <v>2</v>
      </c>
      <c r="C35" s="365" t="s">
        <v>490</v>
      </c>
      <c r="D35" s="347">
        <v>0</v>
      </c>
      <c r="E35" s="403"/>
    </row>
    <row r="36" spans="1:5" s="348" customFormat="1" ht="12" customHeight="1">
      <c r="A36" s="344"/>
      <c r="B36" s="345">
        <v>3</v>
      </c>
      <c r="C36" s="346" t="s">
        <v>491</v>
      </c>
      <c r="D36" s="347">
        <v>36433</v>
      </c>
      <c r="E36" s="403"/>
    </row>
    <row r="37" spans="1:5" s="348" customFormat="1" ht="12" customHeight="1">
      <c r="A37" s="344"/>
      <c r="B37" s="345">
        <v>4</v>
      </c>
      <c r="C37" s="367" t="s">
        <v>492</v>
      </c>
      <c r="D37" s="347">
        <v>0</v>
      </c>
      <c r="E37" s="403"/>
    </row>
    <row r="38" spans="1:5" s="348" customFormat="1" ht="12" customHeight="1" thickBot="1">
      <c r="A38" s="359"/>
      <c r="B38" s="360">
        <v>5</v>
      </c>
      <c r="C38" s="361" t="s">
        <v>493</v>
      </c>
      <c r="D38" s="368">
        <v>0</v>
      </c>
      <c r="E38" s="403"/>
    </row>
    <row r="39" spans="1:5" s="348" customFormat="1" ht="12" customHeight="1" thickBot="1">
      <c r="A39" s="369">
        <v>6</v>
      </c>
      <c r="B39" s="370"/>
      <c r="C39" s="371" t="s">
        <v>494</v>
      </c>
      <c r="D39" s="372">
        <f>SUM(D40:D41)</f>
        <v>661</v>
      </c>
      <c r="E39" s="404"/>
    </row>
    <row r="40" spans="1:5" s="348" customFormat="1" ht="12" customHeight="1">
      <c r="A40" s="374"/>
      <c r="B40" s="355">
        <v>1</v>
      </c>
      <c r="C40" s="375" t="s">
        <v>495</v>
      </c>
      <c r="D40" s="376">
        <v>0</v>
      </c>
      <c r="E40" s="403"/>
    </row>
    <row r="41" spans="1:5" s="348" customFormat="1" ht="12" customHeight="1" thickBot="1">
      <c r="A41" s="359"/>
      <c r="B41" s="360">
        <v>2</v>
      </c>
      <c r="C41" s="377" t="s">
        <v>496</v>
      </c>
      <c r="D41" s="368">
        <v>661</v>
      </c>
      <c r="E41" s="403"/>
    </row>
    <row r="42" spans="1:5" s="343" customFormat="1" ht="12" customHeight="1" thickBot="1">
      <c r="A42" s="339">
        <v>7</v>
      </c>
      <c r="B42" s="340"/>
      <c r="C42" s="371" t="s">
        <v>497</v>
      </c>
      <c r="D42" s="378">
        <f>+D39+D33+D29+D19+D14+D9</f>
        <v>348646</v>
      </c>
      <c r="E42" s="548"/>
    </row>
    <row r="43" spans="1:5" s="348" customFormat="1" ht="12" customHeight="1" thickBot="1">
      <c r="A43" s="369">
        <v>8</v>
      </c>
      <c r="B43" s="370"/>
      <c r="C43" s="379" t="s">
        <v>498</v>
      </c>
      <c r="D43" s="368">
        <v>0</v>
      </c>
      <c r="E43" s="403"/>
    </row>
    <row r="44" spans="1:5" s="348" customFormat="1" ht="12" customHeight="1" thickBot="1">
      <c r="A44" s="380">
        <v>9</v>
      </c>
      <c r="B44" s="381"/>
      <c r="C44" s="379" t="s">
        <v>499</v>
      </c>
      <c r="D44" s="382">
        <v>0</v>
      </c>
      <c r="E44" s="403"/>
    </row>
    <row r="45" spans="1:5" s="348" customFormat="1" ht="12" customHeight="1" thickBot="1">
      <c r="A45" s="554">
        <v>10</v>
      </c>
      <c r="B45" s="549"/>
      <c r="C45" s="371" t="s">
        <v>500</v>
      </c>
      <c r="D45" s="342">
        <f>SUM(D46:D51)</f>
        <v>75934</v>
      </c>
      <c r="E45" s="403"/>
    </row>
    <row r="46" spans="1:5" s="348" customFormat="1" ht="12" customHeight="1">
      <c r="A46" s="555"/>
      <c r="B46" s="550">
        <v>1</v>
      </c>
      <c r="C46" s="346" t="s">
        <v>501</v>
      </c>
      <c r="D46" s="387">
        <v>75934</v>
      </c>
      <c r="E46" s="403"/>
    </row>
    <row r="47" spans="1:5" s="348" customFormat="1" ht="12" customHeight="1">
      <c r="A47" s="556"/>
      <c r="B47" s="551">
        <v>2</v>
      </c>
      <c r="C47" s="346" t="s">
        <v>266</v>
      </c>
      <c r="D47" s="390">
        <v>0</v>
      </c>
      <c r="E47" s="403"/>
    </row>
    <row r="48" spans="1:5" s="348" customFormat="1" ht="12" customHeight="1">
      <c r="A48" s="556"/>
      <c r="B48" s="551">
        <v>3</v>
      </c>
      <c r="C48" s="346" t="s">
        <v>268</v>
      </c>
      <c r="D48" s="390">
        <v>0</v>
      </c>
      <c r="E48" s="403"/>
    </row>
    <row r="49" spans="1:5" s="348" customFormat="1" ht="12" customHeight="1">
      <c r="A49" s="556"/>
      <c r="B49" s="551">
        <v>4</v>
      </c>
      <c r="C49" s="346" t="s">
        <v>270</v>
      </c>
      <c r="D49" s="390">
        <v>0</v>
      </c>
      <c r="E49" s="403"/>
    </row>
    <row r="50" spans="1:5" s="348" customFormat="1" ht="12" customHeight="1">
      <c r="A50" s="556"/>
      <c r="B50" s="551">
        <v>5</v>
      </c>
      <c r="C50" s="346" t="s">
        <v>502</v>
      </c>
      <c r="D50" s="390">
        <v>0</v>
      </c>
      <c r="E50" s="403"/>
    </row>
    <row r="51" spans="1:5" s="348" customFormat="1" ht="12" customHeight="1" thickBot="1">
      <c r="A51" s="557"/>
      <c r="B51" s="552">
        <v>6</v>
      </c>
      <c r="C51" s="393" t="s">
        <v>274</v>
      </c>
      <c r="D51" s="394">
        <v>0</v>
      </c>
      <c r="E51" s="403"/>
    </row>
    <row r="52" spans="1:5" s="348" customFormat="1" ht="15" customHeight="1" thickBot="1">
      <c r="A52" s="558"/>
      <c r="B52" s="553"/>
      <c r="C52" s="397" t="s">
        <v>503</v>
      </c>
      <c r="D52" s="398">
        <f>+D45+D44+D43+D42</f>
        <v>424580</v>
      </c>
      <c r="E52" s="404"/>
    </row>
    <row r="53" spans="1:5" s="348" customFormat="1" ht="15" customHeight="1">
      <c r="A53" s="399"/>
      <c r="B53" s="399"/>
      <c r="C53" s="400"/>
      <c r="D53" s="401"/>
      <c r="E53" s="403"/>
    </row>
    <row r="54" spans="1:4" ht="12.75">
      <c r="A54" s="402"/>
      <c r="B54" s="403"/>
      <c r="C54" s="403"/>
      <c r="D54" s="404"/>
    </row>
    <row r="55" spans="1:5" ht="13.5" thickBot="1">
      <c r="A55" s="402"/>
      <c r="B55" s="403"/>
      <c r="C55" s="403"/>
      <c r="D55" s="404"/>
      <c r="E55" s="566"/>
    </row>
    <row r="56" spans="1:5" s="6" customFormat="1" ht="16.5" customHeight="1" thickBot="1">
      <c r="A56" s="405"/>
      <c r="B56" s="406"/>
      <c r="C56" s="407" t="s">
        <v>345</v>
      </c>
      <c r="D56" s="408"/>
      <c r="E56" s="545"/>
    </row>
    <row r="57" spans="1:5" s="409" customFormat="1" ht="12" customHeight="1" thickBot="1">
      <c r="A57" s="339">
        <v>11</v>
      </c>
      <c r="B57" s="340"/>
      <c r="C57" s="341" t="s">
        <v>504</v>
      </c>
      <c r="D57" s="349">
        <f>SUM(D58:D71)</f>
        <v>162498</v>
      </c>
      <c r="E57" s="548"/>
    </row>
    <row r="58" spans="1:4" ht="12" customHeight="1">
      <c r="A58" s="567"/>
      <c r="B58" s="568">
        <v>1</v>
      </c>
      <c r="C58" s="144" t="s">
        <v>284</v>
      </c>
      <c r="D58" s="353">
        <v>71279</v>
      </c>
    </row>
    <row r="59" spans="1:4" ht="12" customHeight="1">
      <c r="A59" s="344"/>
      <c r="B59" s="410"/>
      <c r="C59" s="411" t="s">
        <v>505</v>
      </c>
      <c r="D59" s="412">
        <v>0</v>
      </c>
    </row>
    <row r="60" spans="1:4" ht="12" customHeight="1">
      <c r="A60" s="344"/>
      <c r="B60" s="410">
        <v>2</v>
      </c>
      <c r="C60" s="102" t="s">
        <v>286</v>
      </c>
      <c r="D60" s="347">
        <v>17837</v>
      </c>
    </row>
    <row r="61" spans="1:4" ht="12" customHeight="1">
      <c r="A61" s="344"/>
      <c r="B61" s="410">
        <v>3</v>
      </c>
      <c r="C61" s="102" t="s">
        <v>506</v>
      </c>
      <c r="D61" s="347">
        <v>47836</v>
      </c>
    </row>
    <row r="62" spans="1:4" ht="12" customHeight="1">
      <c r="A62" s="344"/>
      <c r="B62" s="410">
        <v>4</v>
      </c>
      <c r="C62" s="176" t="s">
        <v>290</v>
      </c>
      <c r="D62" s="347">
        <v>1423</v>
      </c>
    </row>
    <row r="63" spans="1:4" ht="12" customHeight="1">
      <c r="A63" s="344"/>
      <c r="B63" s="410"/>
      <c r="C63" s="413" t="s">
        <v>507</v>
      </c>
      <c r="D63" s="412">
        <v>0</v>
      </c>
    </row>
    <row r="64" spans="1:4" ht="12" customHeight="1">
      <c r="A64" s="344"/>
      <c r="B64" s="410">
        <v>5</v>
      </c>
      <c r="C64" s="177" t="s">
        <v>357</v>
      </c>
      <c r="D64" s="347">
        <v>0</v>
      </c>
    </row>
    <row r="65" spans="1:5" ht="12" customHeight="1">
      <c r="A65" s="344"/>
      <c r="B65" s="410">
        <v>6</v>
      </c>
      <c r="C65" s="102" t="s">
        <v>294</v>
      </c>
      <c r="D65" s="347">
        <v>4792</v>
      </c>
      <c r="E65" s="403" t="s">
        <v>621</v>
      </c>
    </row>
    <row r="66" spans="1:4" ht="12" customHeight="1">
      <c r="A66" s="344"/>
      <c r="B66" s="410">
        <v>7</v>
      </c>
      <c r="C66" s="178" t="s">
        <v>508</v>
      </c>
      <c r="D66" s="347">
        <v>10076</v>
      </c>
    </row>
    <row r="67" spans="1:4" ht="12" customHeight="1">
      <c r="A67" s="344"/>
      <c r="B67" s="410">
        <v>8</v>
      </c>
      <c r="C67" s="178" t="s">
        <v>298</v>
      </c>
      <c r="D67" s="347">
        <v>0</v>
      </c>
    </row>
    <row r="68" spans="1:4" ht="12" customHeight="1">
      <c r="A68" s="344"/>
      <c r="B68" s="410">
        <v>9</v>
      </c>
      <c r="C68" s="102" t="s">
        <v>300</v>
      </c>
      <c r="D68" s="347">
        <v>9255</v>
      </c>
    </row>
    <row r="69" spans="1:4" ht="12" customHeight="1">
      <c r="A69" s="344"/>
      <c r="B69" s="410">
        <v>10</v>
      </c>
      <c r="C69" s="102" t="s">
        <v>302</v>
      </c>
      <c r="D69" s="569">
        <v>0</v>
      </c>
    </row>
    <row r="70" spans="1:4" ht="12" customHeight="1">
      <c r="A70" s="344"/>
      <c r="B70" s="410">
        <v>11</v>
      </c>
      <c r="C70" s="179" t="s">
        <v>304</v>
      </c>
      <c r="D70" s="347">
        <v>0</v>
      </c>
    </row>
    <row r="71" spans="1:4" ht="12" customHeight="1" thickBot="1">
      <c r="A71" s="425"/>
      <c r="B71" s="570">
        <v>12</v>
      </c>
      <c r="C71" s="190" t="s">
        <v>306</v>
      </c>
      <c r="D71" s="571">
        <v>0</v>
      </c>
    </row>
    <row r="72" spans="1:5" s="409" customFormat="1" ht="12" customHeight="1" thickBot="1">
      <c r="A72" s="339">
        <v>12</v>
      </c>
      <c r="B72" s="340"/>
      <c r="C72" s="341" t="s">
        <v>509</v>
      </c>
      <c r="D72" s="349">
        <f>SUM(D73:D78)</f>
        <v>46543</v>
      </c>
      <c r="E72" s="548"/>
    </row>
    <row r="73" spans="1:4" ht="12" customHeight="1">
      <c r="A73" s="344"/>
      <c r="B73" s="345">
        <v>1</v>
      </c>
      <c r="C73" s="115" t="s">
        <v>404</v>
      </c>
      <c r="D73" s="347">
        <v>15750</v>
      </c>
    </row>
    <row r="74" spans="1:4" ht="12" customHeight="1">
      <c r="A74" s="344"/>
      <c r="B74" s="345">
        <v>2</v>
      </c>
      <c r="C74" s="102" t="s">
        <v>311</v>
      </c>
      <c r="D74" s="347">
        <v>30793</v>
      </c>
    </row>
    <row r="75" spans="1:4" ht="12" customHeight="1">
      <c r="A75" s="344"/>
      <c r="B75" s="345">
        <v>3</v>
      </c>
      <c r="C75" s="102" t="s">
        <v>313</v>
      </c>
      <c r="D75" s="347">
        <v>0</v>
      </c>
    </row>
    <row r="76" spans="1:4" ht="12" customHeight="1">
      <c r="A76" s="344"/>
      <c r="B76" s="345">
        <v>4</v>
      </c>
      <c r="C76" s="102" t="s">
        <v>510</v>
      </c>
      <c r="D76" s="347">
        <v>0</v>
      </c>
    </row>
    <row r="77" spans="1:4" ht="12" customHeight="1">
      <c r="A77" s="344"/>
      <c r="B77" s="345">
        <v>5</v>
      </c>
      <c r="C77" s="102" t="s">
        <v>317</v>
      </c>
      <c r="D77" s="347">
        <v>0</v>
      </c>
    </row>
    <row r="78" spans="1:4" ht="12" customHeight="1" thickBot="1">
      <c r="A78" s="344"/>
      <c r="B78" s="345">
        <v>6</v>
      </c>
      <c r="C78" s="179" t="s">
        <v>321</v>
      </c>
      <c r="D78" s="347">
        <v>0</v>
      </c>
    </row>
    <row r="79" spans="1:5" s="409" customFormat="1" ht="12" customHeight="1" thickBot="1">
      <c r="A79" s="339">
        <v>13</v>
      </c>
      <c r="B79" s="340"/>
      <c r="C79" s="341" t="s">
        <v>364</v>
      </c>
      <c r="D79" s="349">
        <f>SUM(D80:D81)</f>
        <v>36291</v>
      </c>
      <c r="E79" s="548"/>
    </row>
    <row r="80" spans="1:4" ht="12" customHeight="1">
      <c r="A80" s="344"/>
      <c r="B80" s="345">
        <v>1</v>
      </c>
      <c r="C80" s="346" t="s">
        <v>23</v>
      </c>
      <c r="D80" s="347">
        <v>36291</v>
      </c>
    </row>
    <row r="81" spans="1:4" ht="12" customHeight="1" thickBot="1">
      <c r="A81" s="359"/>
      <c r="B81" s="360">
        <v>2</v>
      </c>
      <c r="C81" s="361" t="s">
        <v>24</v>
      </c>
      <c r="D81" s="362">
        <v>0</v>
      </c>
    </row>
    <row r="82" spans="1:4" ht="12" customHeight="1" thickBot="1">
      <c r="A82" s="339">
        <v>14</v>
      </c>
      <c r="B82" s="340"/>
      <c r="C82" s="341" t="s">
        <v>415</v>
      </c>
      <c r="D82" s="414">
        <v>0</v>
      </c>
    </row>
    <row r="83" spans="1:4" ht="12" customHeight="1" thickBot="1">
      <c r="A83" s="339">
        <v>15</v>
      </c>
      <c r="B83" s="340"/>
      <c r="C83" s="341" t="s">
        <v>511</v>
      </c>
      <c r="D83" s="342">
        <f>+D57+D72+D79+D82</f>
        <v>245332</v>
      </c>
    </row>
    <row r="84" spans="1:5" s="409" customFormat="1" ht="12" customHeight="1" thickBot="1">
      <c r="A84" s="339">
        <v>16</v>
      </c>
      <c r="B84" s="340"/>
      <c r="C84" s="341" t="s">
        <v>512</v>
      </c>
      <c r="D84" s="349">
        <f>SUM(D85:D90)</f>
        <v>0</v>
      </c>
      <c r="E84" s="548"/>
    </row>
    <row r="85" spans="1:5" s="409" customFormat="1" ht="12" customHeight="1">
      <c r="A85" s="344"/>
      <c r="B85" s="345">
        <v>1</v>
      </c>
      <c r="C85" s="102" t="s">
        <v>326</v>
      </c>
      <c r="D85" s="347">
        <v>0</v>
      </c>
      <c r="E85" s="548"/>
    </row>
    <row r="86" spans="1:5" s="409" customFormat="1" ht="12" customHeight="1">
      <c r="A86" s="344"/>
      <c r="B86" s="345">
        <v>2</v>
      </c>
      <c r="C86" s="102" t="s">
        <v>327</v>
      </c>
      <c r="D86" s="347">
        <v>0</v>
      </c>
      <c r="E86" s="548"/>
    </row>
    <row r="87" spans="1:5" s="409" customFormat="1" ht="12" customHeight="1">
      <c r="A87" s="344"/>
      <c r="B87" s="345">
        <v>3</v>
      </c>
      <c r="C87" s="102" t="s">
        <v>328</v>
      </c>
      <c r="D87" s="347">
        <v>0</v>
      </c>
      <c r="E87" s="548"/>
    </row>
    <row r="88" spans="1:5" s="409" customFormat="1" ht="12" customHeight="1">
      <c r="A88" s="344"/>
      <c r="B88" s="345">
        <v>4</v>
      </c>
      <c r="C88" s="102" t="s">
        <v>329</v>
      </c>
      <c r="D88" s="347">
        <v>0</v>
      </c>
      <c r="E88" s="548"/>
    </row>
    <row r="89" spans="1:4" ht="22.5" customHeight="1">
      <c r="A89" s="344"/>
      <c r="B89" s="345">
        <v>5</v>
      </c>
      <c r="C89" s="102" t="s">
        <v>331</v>
      </c>
      <c r="D89" s="347">
        <v>0</v>
      </c>
    </row>
    <row r="90" spans="1:4" ht="12" customHeight="1" thickBot="1">
      <c r="A90" s="344"/>
      <c r="B90" s="345">
        <v>6</v>
      </c>
      <c r="C90" s="102" t="s">
        <v>513</v>
      </c>
      <c r="D90" s="347">
        <v>0</v>
      </c>
    </row>
    <row r="91" spans="1:4" ht="12" customHeight="1" thickBot="1">
      <c r="A91" s="369">
        <v>17</v>
      </c>
      <c r="B91" s="370"/>
      <c r="C91" s="341" t="s">
        <v>514</v>
      </c>
      <c r="D91" s="414">
        <v>0</v>
      </c>
    </row>
    <row r="92" spans="1:5" ht="15" customHeight="1" thickBot="1">
      <c r="A92" s="415"/>
      <c r="B92" s="381"/>
      <c r="C92" s="416" t="s">
        <v>515</v>
      </c>
      <c r="D92" s="417">
        <f>+D83+D84+D91</f>
        <v>245332</v>
      </c>
      <c r="E92" s="404"/>
    </row>
    <row r="93" ht="13.5" thickBot="1"/>
    <row r="94" spans="1:4" ht="15" customHeight="1" thickBot="1">
      <c r="A94" s="419" t="s">
        <v>516</v>
      </c>
      <c r="B94" s="420"/>
      <c r="C94" s="421"/>
      <c r="D94" s="422">
        <v>25.75</v>
      </c>
    </row>
    <row r="95" spans="1:4" ht="14.25" customHeight="1">
      <c r="A95" s="595"/>
      <c r="B95" s="595"/>
      <c r="C95" s="595"/>
      <c r="D95" s="595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95"/>
  <sheetViews>
    <sheetView zoomScale="120" zoomScaleNormal="120" zoomScalePageLayoutView="0" workbookViewId="0" topLeftCell="A65">
      <selection activeCell="D74" sqref="D74"/>
    </sheetView>
  </sheetViews>
  <sheetFormatPr defaultColWidth="9.00390625" defaultRowHeight="12.75"/>
  <cols>
    <col min="1" max="1" width="11.625" style="18" customWidth="1"/>
    <col min="2" max="2" width="12.875" style="9" customWidth="1"/>
    <col min="3" max="3" width="47.375" style="9" customWidth="1"/>
    <col min="4" max="4" width="18.625" style="418" customWidth="1"/>
    <col min="5" max="5" width="20.625" style="9" customWidth="1"/>
    <col min="6" max="16384" width="9.375" style="9" customWidth="1"/>
  </cols>
  <sheetData>
    <row r="1" spans="1:4" s="315" customFormat="1" ht="21" customHeight="1" thickBot="1">
      <c r="A1" s="314"/>
      <c r="D1" s="316" t="s">
        <v>517</v>
      </c>
    </row>
    <row r="2" spans="1:4" s="321" customFormat="1" ht="15.75">
      <c r="A2" s="317" t="s">
        <v>460</v>
      </c>
      <c r="B2" s="318"/>
      <c r="C2" s="319"/>
      <c r="D2" s="320"/>
    </row>
    <row r="3" spans="1:4" s="321" customFormat="1" ht="16.5" thickBot="1">
      <c r="A3" s="322" t="s">
        <v>463</v>
      </c>
      <c r="B3" s="323"/>
      <c r="C3" s="324"/>
      <c r="D3" s="325"/>
    </row>
    <row r="4" spans="1:4" s="328" customFormat="1" ht="15.75" customHeight="1" thickBot="1">
      <c r="A4" s="326"/>
      <c r="B4" s="326"/>
      <c r="C4" s="326"/>
      <c r="D4" s="327" t="s">
        <v>165</v>
      </c>
    </row>
    <row r="5" spans="1:4" ht="36">
      <c r="A5" s="329" t="s">
        <v>464</v>
      </c>
      <c r="B5" s="330" t="s">
        <v>465</v>
      </c>
      <c r="C5" s="591" t="s">
        <v>466</v>
      </c>
      <c r="D5" s="593" t="s">
        <v>467</v>
      </c>
    </row>
    <row r="6" spans="1:4" ht="13.5" thickBot="1">
      <c r="A6" s="331" t="s">
        <v>468</v>
      </c>
      <c r="B6" s="332"/>
      <c r="C6" s="592"/>
      <c r="D6" s="594"/>
    </row>
    <row r="7" spans="1:4" s="6" customFormat="1" ht="12.75" customHeight="1" thickBot="1">
      <c r="A7" s="333">
        <v>1</v>
      </c>
      <c r="B7" s="334">
        <v>2</v>
      </c>
      <c r="C7" s="334">
        <v>3</v>
      </c>
      <c r="D7" s="335">
        <v>4</v>
      </c>
    </row>
    <row r="8" spans="1:4" s="6" customFormat="1" ht="15.75" customHeight="1" thickBot="1">
      <c r="A8" s="336"/>
      <c r="B8" s="337"/>
      <c r="C8" s="337" t="s">
        <v>344</v>
      </c>
      <c r="D8" s="338"/>
    </row>
    <row r="9" spans="1:4" s="343" customFormat="1" ht="12" customHeight="1" thickBot="1">
      <c r="A9" s="339">
        <v>1</v>
      </c>
      <c r="B9" s="340"/>
      <c r="C9" s="341" t="s">
        <v>469</v>
      </c>
      <c r="D9" s="342">
        <f>SUM(D10:D13)</f>
        <v>53405</v>
      </c>
    </row>
    <row r="10" spans="1:5" s="348" customFormat="1" ht="12" customHeight="1">
      <c r="A10" s="344"/>
      <c r="B10" s="345">
        <v>1</v>
      </c>
      <c r="C10" s="346" t="s">
        <v>470</v>
      </c>
      <c r="D10" s="347">
        <f>'5. sz. mell'!D10</f>
        <v>500</v>
      </c>
      <c r="E10" s="373"/>
    </row>
    <row r="11" spans="1:4" s="348" customFormat="1" ht="12" customHeight="1">
      <c r="A11" s="344"/>
      <c r="B11" s="345">
        <v>2</v>
      </c>
      <c r="C11" s="346" t="s">
        <v>471</v>
      </c>
      <c r="D11" s="347">
        <v>41979</v>
      </c>
    </row>
    <row r="12" spans="1:4" s="348" customFormat="1" ht="12" customHeight="1">
      <c r="A12" s="344"/>
      <c r="B12" s="345">
        <v>3</v>
      </c>
      <c r="C12" s="346" t="s">
        <v>472</v>
      </c>
      <c r="D12" s="347">
        <v>7276</v>
      </c>
    </row>
    <row r="13" spans="1:4" s="348" customFormat="1" ht="12" customHeight="1" thickBot="1">
      <c r="A13" s="344"/>
      <c r="B13" s="345">
        <v>4</v>
      </c>
      <c r="C13" s="346" t="s">
        <v>473</v>
      </c>
      <c r="D13" s="347">
        <v>3650</v>
      </c>
    </row>
    <row r="14" spans="1:4" s="343" customFormat="1" ht="12" customHeight="1" thickBot="1">
      <c r="A14" s="339">
        <v>2</v>
      </c>
      <c r="B14" s="340"/>
      <c r="C14" s="341" t="s">
        <v>474</v>
      </c>
      <c r="D14" s="349">
        <f>SUM(D15:D18)</f>
        <v>167419</v>
      </c>
    </row>
    <row r="15" spans="1:4" s="343" customFormat="1" ht="12" customHeight="1">
      <c r="A15" s="350"/>
      <c r="B15" s="351">
        <v>1</v>
      </c>
      <c r="C15" s="352" t="s">
        <v>178</v>
      </c>
      <c r="D15" s="561">
        <f>'5. sz. mell'!D15</f>
        <v>0</v>
      </c>
    </row>
    <row r="16" spans="1:4" s="343" customFormat="1" ht="12" customHeight="1">
      <c r="A16" s="354"/>
      <c r="B16" s="355">
        <v>2</v>
      </c>
      <c r="C16" s="356" t="s">
        <v>475</v>
      </c>
      <c r="D16" s="347">
        <f>'5. sz. mell'!D16</f>
        <v>93110</v>
      </c>
    </row>
    <row r="17" spans="1:5" s="348" customFormat="1" ht="12" customHeight="1">
      <c r="A17" s="344"/>
      <c r="B17" s="345">
        <v>3</v>
      </c>
      <c r="C17" s="346" t="s">
        <v>476</v>
      </c>
      <c r="D17" s="347">
        <f>'5. sz. mell'!D17</f>
        <v>74309</v>
      </c>
      <c r="E17" s="358"/>
    </row>
    <row r="18" spans="1:5" s="348" customFormat="1" ht="12" customHeight="1" thickBot="1">
      <c r="A18" s="425"/>
      <c r="B18" s="426">
        <v>4</v>
      </c>
      <c r="C18" s="393" t="s">
        <v>184</v>
      </c>
      <c r="D18" s="562">
        <f>'5. sz. mell'!D18</f>
        <v>0</v>
      </c>
      <c r="E18" s="373"/>
    </row>
    <row r="19" spans="1:4" s="343" customFormat="1" ht="12" customHeight="1" thickBot="1">
      <c r="A19" s="339">
        <v>3</v>
      </c>
      <c r="B19" s="340"/>
      <c r="C19" s="341" t="s">
        <v>477</v>
      </c>
      <c r="D19" s="349">
        <f>SUM(D20:D28)</f>
        <v>112804</v>
      </c>
    </row>
    <row r="20" spans="1:4" s="348" customFormat="1" ht="12" customHeight="1">
      <c r="A20" s="344"/>
      <c r="B20" s="345">
        <v>1</v>
      </c>
      <c r="C20" s="346" t="s">
        <v>478</v>
      </c>
      <c r="D20" s="347">
        <f>'5. sz. mell'!D20</f>
        <v>109222</v>
      </c>
    </row>
    <row r="21" spans="1:4" s="348" customFormat="1" ht="12" customHeight="1">
      <c r="A21" s="344"/>
      <c r="B21" s="345">
        <v>2</v>
      </c>
      <c r="C21" s="346" t="s">
        <v>196</v>
      </c>
      <c r="D21" s="347">
        <f>'5. sz. mell'!D21</f>
        <v>1860</v>
      </c>
    </row>
    <row r="22" spans="1:4" s="348" customFormat="1" ht="12" customHeight="1">
      <c r="A22" s="344"/>
      <c r="B22" s="345">
        <v>3</v>
      </c>
      <c r="C22" s="346" t="s">
        <v>479</v>
      </c>
      <c r="D22" s="347">
        <f>'5. sz. mell'!D22</f>
        <v>1713</v>
      </c>
    </row>
    <row r="23" spans="1:4" s="348" customFormat="1" ht="12" customHeight="1">
      <c r="A23" s="344"/>
      <c r="B23" s="345">
        <v>4</v>
      </c>
      <c r="C23" s="346" t="s">
        <v>480</v>
      </c>
      <c r="D23" s="347">
        <f>'5. sz. mell'!D23</f>
        <v>0</v>
      </c>
    </row>
    <row r="24" spans="1:4" s="348" customFormat="1" ht="12" customHeight="1">
      <c r="A24" s="344"/>
      <c r="B24" s="345">
        <v>5</v>
      </c>
      <c r="C24" s="346" t="s">
        <v>481</v>
      </c>
      <c r="D24" s="347">
        <f>'5. sz. mell'!D24</f>
        <v>9</v>
      </c>
    </row>
    <row r="25" spans="1:4" s="348" customFormat="1" ht="12" customHeight="1">
      <c r="A25" s="344"/>
      <c r="B25" s="345">
        <v>6</v>
      </c>
      <c r="C25" s="346" t="s">
        <v>482</v>
      </c>
      <c r="D25" s="347">
        <f>'5. sz. mell'!D25</f>
        <v>0</v>
      </c>
    </row>
    <row r="26" spans="1:4" s="348" customFormat="1" ht="12" customHeight="1">
      <c r="A26" s="344"/>
      <c r="B26" s="345">
        <v>7</v>
      </c>
      <c r="C26" s="346" t="s">
        <v>483</v>
      </c>
      <c r="D26" s="347">
        <f>'5. sz. mell'!D26</f>
        <v>0</v>
      </c>
    </row>
    <row r="27" spans="1:4" s="348" customFormat="1" ht="12" customHeight="1">
      <c r="A27" s="344"/>
      <c r="B27" s="345">
        <v>8</v>
      </c>
      <c r="C27" s="346" t="s">
        <v>210</v>
      </c>
      <c r="D27" s="347">
        <f>'5. sz. mell'!D27</f>
        <v>0</v>
      </c>
    </row>
    <row r="28" spans="1:4" s="348" customFormat="1" ht="12" customHeight="1" thickBot="1">
      <c r="A28" s="359"/>
      <c r="B28" s="360">
        <v>9</v>
      </c>
      <c r="C28" s="361" t="s">
        <v>212</v>
      </c>
      <c r="D28" s="347">
        <f>'5. sz. mell'!D28</f>
        <v>0</v>
      </c>
    </row>
    <row r="29" spans="1:4" s="343" customFormat="1" ht="12" customHeight="1" thickBot="1">
      <c r="A29" s="339">
        <v>4</v>
      </c>
      <c r="B29" s="340"/>
      <c r="C29" s="341" t="s">
        <v>484</v>
      </c>
      <c r="D29" s="349">
        <f>SUM(D30:D32)</f>
        <v>22</v>
      </c>
    </row>
    <row r="30" spans="1:4" s="348" customFormat="1" ht="12" customHeight="1">
      <c r="A30" s="344"/>
      <c r="B30" s="345">
        <v>1</v>
      </c>
      <c r="C30" s="346" t="s">
        <v>485</v>
      </c>
      <c r="D30" s="347">
        <f>'5. sz. mell'!D30</f>
        <v>22</v>
      </c>
    </row>
    <row r="31" spans="1:4" s="348" customFormat="1" ht="12" customHeight="1">
      <c r="A31" s="344"/>
      <c r="B31" s="345">
        <v>2</v>
      </c>
      <c r="C31" s="346" t="s">
        <v>486</v>
      </c>
      <c r="D31" s="347">
        <f>'5. sz. mell'!D31</f>
        <v>0</v>
      </c>
    </row>
    <row r="32" spans="1:4" s="348" customFormat="1" ht="12" customHeight="1" thickBot="1">
      <c r="A32" s="344"/>
      <c r="B32" s="345">
        <v>3</v>
      </c>
      <c r="C32" s="346" t="s">
        <v>487</v>
      </c>
      <c r="D32" s="347">
        <f>'5. sz. mell'!D32</f>
        <v>0</v>
      </c>
    </row>
    <row r="33" spans="1:4" s="348" customFormat="1" ht="12" customHeight="1" thickBot="1">
      <c r="A33" s="339">
        <v>5</v>
      </c>
      <c r="B33" s="340"/>
      <c r="C33" s="341" t="s">
        <v>488</v>
      </c>
      <c r="D33" s="349">
        <f>SUM(D34:D38)</f>
        <v>41910</v>
      </c>
    </row>
    <row r="34" spans="1:4" s="348" customFormat="1" ht="12" customHeight="1">
      <c r="A34" s="363"/>
      <c r="B34" s="364">
        <v>1</v>
      </c>
      <c r="C34" s="365" t="s">
        <v>489</v>
      </c>
      <c r="D34" s="366">
        <f>'5. sz. mell'!D34</f>
        <v>5477</v>
      </c>
    </row>
    <row r="35" spans="1:4" s="348" customFormat="1" ht="12" customHeight="1">
      <c r="A35" s="344"/>
      <c r="B35" s="345">
        <v>2</v>
      </c>
      <c r="C35" s="365" t="s">
        <v>490</v>
      </c>
      <c r="D35" s="366">
        <f>'5. sz. mell'!D35</f>
        <v>0</v>
      </c>
    </row>
    <row r="36" spans="1:4" s="348" customFormat="1" ht="12" customHeight="1">
      <c r="A36" s="344"/>
      <c r="B36" s="345">
        <v>3</v>
      </c>
      <c r="C36" s="346" t="s">
        <v>491</v>
      </c>
      <c r="D36" s="366">
        <f>'5. sz. mell'!D36</f>
        <v>36433</v>
      </c>
    </row>
    <row r="37" spans="1:4" s="348" customFormat="1" ht="12" customHeight="1">
      <c r="A37" s="344"/>
      <c r="B37" s="345">
        <v>4</v>
      </c>
      <c r="C37" s="367" t="s">
        <v>492</v>
      </c>
      <c r="D37" s="366">
        <f>'5. sz. mell'!D37</f>
        <v>0</v>
      </c>
    </row>
    <row r="38" spans="1:4" s="348" customFormat="1" ht="12" customHeight="1" thickBot="1">
      <c r="A38" s="359"/>
      <c r="B38" s="360">
        <v>5</v>
      </c>
      <c r="C38" s="361" t="s">
        <v>493</v>
      </c>
      <c r="D38" s="564">
        <f>'5. sz. mell'!D38</f>
        <v>0</v>
      </c>
    </row>
    <row r="39" spans="1:4" s="348" customFormat="1" ht="12" customHeight="1" thickBot="1">
      <c r="A39" s="369">
        <v>6</v>
      </c>
      <c r="B39" s="370"/>
      <c r="C39" s="563" t="s">
        <v>494</v>
      </c>
      <c r="D39" s="572">
        <f>D40+D41</f>
        <v>661</v>
      </c>
    </row>
    <row r="40" spans="1:4" s="348" customFormat="1" ht="12" customHeight="1">
      <c r="A40" s="374"/>
      <c r="B40" s="355">
        <v>1</v>
      </c>
      <c r="C40" s="375" t="s">
        <v>495</v>
      </c>
      <c r="D40" s="565">
        <f>'5. sz. mell'!D40</f>
        <v>0</v>
      </c>
    </row>
    <row r="41" spans="1:4" s="348" customFormat="1" ht="12" customHeight="1" thickBot="1">
      <c r="A41" s="359"/>
      <c r="B41" s="360">
        <v>2</v>
      </c>
      <c r="C41" s="377" t="s">
        <v>496</v>
      </c>
      <c r="D41" s="565">
        <f>'5. sz. mell'!D41</f>
        <v>661</v>
      </c>
    </row>
    <row r="42" spans="1:4" s="343" customFormat="1" ht="12" customHeight="1" thickBot="1">
      <c r="A42" s="339">
        <v>7</v>
      </c>
      <c r="B42" s="340"/>
      <c r="C42" s="371" t="s">
        <v>497</v>
      </c>
      <c r="D42" s="378">
        <f>D9+D14+D29+D33+D39+D19</f>
        <v>376221</v>
      </c>
    </row>
    <row r="43" spans="1:4" s="348" customFormat="1" ht="12" customHeight="1" thickBot="1">
      <c r="A43" s="369">
        <v>8</v>
      </c>
      <c r="B43" s="370"/>
      <c r="C43" s="379" t="s">
        <v>498</v>
      </c>
      <c r="D43" s="368">
        <v>0</v>
      </c>
    </row>
    <row r="44" spans="1:4" s="348" customFormat="1" ht="12" customHeight="1" thickBot="1">
      <c r="A44" s="380">
        <v>9</v>
      </c>
      <c r="B44" s="381"/>
      <c r="C44" s="379" t="s">
        <v>499</v>
      </c>
      <c r="D44" s="368">
        <v>0</v>
      </c>
    </row>
    <row r="45" spans="1:4" s="348" customFormat="1" ht="12" customHeight="1" thickBot="1">
      <c r="A45" s="383">
        <v>10</v>
      </c>
      <c r="B45" s="384"/>
      <c r="C45" s="371" t="s">
        <v>500</v>
      </c>
      <c r="D45" s="342">
        <f>D46+D47+D48+D50+D50</f>
        <v>75934</v>
      </c>
    </row>
    <row r="46" spans="1:4" s="348" customFormat="1" ht="12" customHeight="1">
      <c r="A46" s="385"/>
      <c r="B46" s="386">
        <v>1</v>
      </c>
      <c r="C46" s="346" t="s">
        <v>501</v>
      </c>
      <c r="D46" s="387">
        <f>'5. sz. mell'!D46</f>
        <v>75934</v>
      </c>
    </row>
    <row r="47" spans="1:4" s="348" customFormat="1" ht="12" customHeight="1">
      <c r="A47" s="388"/>
      <c r="B47" s="389">
        <v>2</v>
      </c>
      <c r="C47" s="346" t="s">
        <v>266</v>
      </c>
      <c r="D47" s="387">
        <f>'5. sz. mell'!D47</f>
        <v>0</v>
      </c>
    </row>
    <row r="48" spans="1:4" s="348" customFormat="1" ht="12" customHeight="1">
      <c r="A48" s="388"/>
      <c r="B48" s="389">
        <v>3</v>
      </c>
      <c r="C48" s="346" t="s">
        <v>268</v>
      </c>
      <c r="D48" s="387">
        <f>'5. sz. mell'!D48</f>
        <v>0</v>
      </c>
    </row>
    <row r="49" spans="1:4" s="348" customFormat="1" ht="12" customHeight="1">
      <c r="A49" s="388"/>
      <c r="B49" s="389">
        <v>4</v>
      </c>
      <c r="C49" s="346" t="s">
        <v>270</v>
      </c>
      <c r="D49" s="387">
        <f>'5. sz. mell'!D49</f>
        <v>0</v>
      </c>
    </row>
    <row r="50" spans="1:4" s="348" customFormat="1" ht="12" customHeight="1">
      <c r="A50" s="388"/>
      <c r="B50" s="389">
        <v>5</v>
      </c>
      <c r="C50" s="346" t="s">
        <v>502</v>
      </c>
      <c r="D50" s="387">
        <f>'5. sz. mell'!D50</f>
        <v>0</v>
      </c>
    </row>
    <row r="51" spans="1:4" s="348" customFormat="1" ht="12" customHeight="1" thickBot="1">
      <c r="A51" s="391"/>
      <c r="B51" s="392">
        <v>6</v>
      </c>
      <c r="C51" s="393" t="s">
        <v>274</v>
      </c>
      <c r="D51" s="387">
        <f>'5. sz. mell'!D51</f>
        <v>0</v>
      </c>
    </row>
    <row r="52" spans="1:5" s="348" customFormat="1" ht="15" customHeight="1" thickBot="1">
      <c r="A52" s="395"/>
      <c r="B52" s="396"/>
      <c r="C52" s="427" t="s">
        <v>503</v>
      </c>
      <c r="D52" s="428">
        <f>D45+D44+D43+D42</f>
        <v>452155</v>
      </c>
      <c r="E52" s="373">
        <f>D52+1650</f>
        <v>453805</v>
      </c>
    </row>
    <row r="53" spans="1:4" s="348" customFormat="1" ht="15" customHeight="1">
      <c r="A53" s="399"/>
      <c r="B53" s="399"/>
      <c r="C53" s="400"/>
      <c r="D53" s="401"/>
    </row>
    <row r="54" spans="1:4" ht="12.75">
      <c r="A54" s="402"/>
      <c r="B54" s="403"/>
      <c r="C54" s="403"/>
      <c r="D54" s="404"/>
    </row>
    <row r="55" spans="1:4" ht="13.5" thickBot="1">
      <c r="A55" s="402"/>
      <c r="B55" s="403"/>
      <c r="C55" s="403"/>
      <c r="D55" s="404"/>
    </row>
    <row r="56" spans="1:4" s="6" customFormat="1" ht="16.5" customHeight="1" thickBot="1">
      <c r="A56" s="405"/>
      <c r="B56" s="406"/>
      <c r="C56" s="407" t="s">
        <v>345</v>
      </c>
      <c r="D56" s="408"/>
    </row>
    <row r="57" spans="1:4" s="409" customFormat="1" ht="12" customHeight="1" thickBot="1">
      <c r="A57" s="339">
        <v>11</v>
      </c>
      <c r="B57" s="340"/>
      <c r="C57" s="341" t="s">
        <v>504</v>
      </c>
      <c r="D57" s="349">
        <f>SUM(D58:D71)</f>
        <v>369321</v>
      </c>
    </row>
    <row r="58" spans="1:4" ht="12" customHeight="1">
      <c r="A58" s="344"/>
      <c r="B58" s="410">
        <v>1</v>
      </c>
      <c r="C58" s="144" t="s">
        <v>284</v>
      </c>
      <c r="D58" s="347">
        <v>185422</v>
      </c>
    </row>
    <row r="59" spans="1:4" ht="12" customHeight="1">
      <c r="A59" s="344"/>
      <c r="B59" s="410"/>
      <c r="C59" s="411" t="s">
        <v>505</v>
      </c>
      <c r="D59" s="347">
        <v>0</v>
      </c>
    </row>
    <row r="60" spans="1:4" ht="12" customHeight="1">
      <c r="A60" s="344"/>
      <c r="B60" s="410">
        <v>2</v>
      </c>
      <c r="C60" s="102" t="s">
        <v>286</v>
      </c>
      <c r="D60" s="347">
        <v>47284</v>
      </c>
    </row>
    <row r="61" spans="1:4" ht="12" customHeight="1">
      <c r="A61" s="344"/>
      <c r="B61" s="410">
        <v>3</v>
      </c>
      <c r="C61" s="102" t="s">
        <v>506</v>
      </c>
      <c r="D61" s="347">
        <v>105433</v>
      </c>
    </row>
    <row r="62" spans="1:4" ht="12" customHeight="1">
      <c r="A62" s="344"/>
      <c r="B62" s="410">
        <v>4</v>
      </c>
      <c r="C62" s="176" t="s">
        <v>290</v>
      </c>
      <c r="D62" s="347">
        <v>2018</v>
      </c>
    </row>
    <row r="63" spans="1:4" ht="12" customHeight="1">
      <c r="A63" s="344"/>
      <c r="B63" s="410"/>
      <c r="C63" s="413" t="s">
        <v>507</v>
      </c>
      <c r="D63" s="347">
        <v>0</v>
      </c>
    </row>
    <row r="64" spans="1:4" ht="12" customHeight="1">
      <c r="A64" s="344"/>
      <c r="B64" s="410">
        <v>5</v>
      </c>
      <c r="C64" s="177" t="s">
        <v>357</v>
      </c>
      <c r="D64" s="347">
        <v>0</v>
      </c>
    </row>
    <row r="65" spans="1:4" ht="12" customHeight="1">
      <c r="A65" s="344"/>
      <c r="B65" s="410">
        <v>6</v>
      </c>
      <c r="C65" s="102" t="s">
        <v>294</v>
      </c>
      <c r="D65" s="347">
        <v>4792</v>
      </c>
    </row>
    <row r="66" spans="1:4" ht="12" customHeight="1">
      <c r="A66" s="344"/>
      <c r="B66" s="410">
        <v>7</v>
      </c>
      <c r="C66" s="178" t="s">
        <v>508</v>
      </c>
      <c r="D66" s="347">
        <v>10076</v>
      </c>
    </row>
    <row r="67" spans="1:4" ht="12" customHeight="1">
      <c r="A67" s="344"/>
      <c r="B67" s="410">
        <v>8</v>
      </c>
      <c r="C67" s="178" t="s">
        <v>298</v>
      </c>
      <c r="D67" s="347">
        <v>0</v>
      </c>
    </row>
    <row r="68" spans="1:4" ht="12" customHeight="1">
      <c r="A68" s="344"/>
      <c r="B68" s="410">
        <v>9</v>
      </c>
      <c r="C68" s="102" t="s">
        <v>300</v>
      </c>
      <c r="D68" s="347">
        <v>0</v>
      </c>
    </row>
    <row r="69" spans="1:4" ht="12" customHeight="1">
      <c r="A69" s="344"/>
      <c r="B69" s="410">
        <v>10</v>
      </c>
      <c r="C69" s="102" t="s">
        <v>302</v>
      </c>
      <c r="D69" s="347">
        <v>14296</v>
      </c>
    </row>
    <row r="70" spans="1:4" ht="12" customHeight="1">
      <c r="A70" s="344"/>
      <c r="B70" s="410">
        <v>11</v>
      </c>
      <c r="C70" s="179" t="s">
        <v>304</v>
      </c>
      <c r="D70" s="347">
        <v>0</v>
      </c>
    </row>
    <row r="71" spans="1:4" ht="12" customHeight="1" thickBot="1">
      <c r="A71" s="344"/>
      <c r="B71" s="410">
        <v>12</v>
      </c>
      <c r="C71" s="190" t="s">
        <v>306</v>
      </c>
      <c r="D71" s="347">
        <v>0</v>
      </c>
    </row>
    <row r="72" spans="1:4" s="409" customFormat="1" ht="12" customHeight="1" thickBot="1">
      <c r="A72" s="339">
        <v>12</v>
      </c>
      <c r="B72" s="340"/>
      <c r="C72" s="341" t="s">
        <v>509</v>
      </c>
      <c r="D72" s="349">
        <f>SUM(D73:D78)</f>
        <v>46543</v>
      </c>
    </row>
    <row r="73" spans="1:4" ht="12" customHeight="1">
      <c r="A73" s="344"/>
      <c r="B73" s="345">
        <v>1</v>
      </c>
      <c r="C73" s="115" t="s">
        <v>404</v>
      </c>
      <c r="D73" s="347">
        <v>15750</v>
      </c>
    </row>
    <row r="74" spans="1:4" ht="12" customHeight="1">
      <c r="A74" s="344"/>
      <c r="B74" s="345">
        <v>2</v>
      </c>
      <c r="C74" s="102" t="s">
        <v>311</v>
      </c>
      <c r="D74" s="347">
        <v>30793</v>
      </c>
    </row>
    <row r="75" spans="1:4" ht="12" customHeight="1">
      <c r="A75" s="344"/>
      <c r="B75" s="345">
        <v>3</v>
      </c>
      <c r="C75" s="102" t="s">
        <v>313</v>
      </c>
      <c r="D75" s="347">
        <v>0</v>
      </c>
    </row>
    <row r="76" spans="1:4" ht="12" customHeight="1">
      <c r="A76" s="344"/>
      <c r="B76" s="345">
        <v>4</v>
      </c>
      <c r="C76" s="102" t="s">
        <v>510</v>
      </c>
      <c r="D76" s="347">
        <v>0</v>
      </c>
    </row>
    <row r="77" spans="1:4" ht="12" customHeight="1">
      <c r="A77" s="344"/>
      <c r="B77" s="345">
        <v>5</v>
      </c>
      <c r="C77" s="102" t="s">
        <v>317</v>
      </c>
      <c r="D77" s="347">
        <v>0</v>
      </c>
    </row>
    <row r="78" spans="1:4" ht="12" customHeight="1" thickBot="1">
      <c r="A78" s="344"/>
      <c r="B78" s="345">
        <v>6</v>
      </c>
      <c r="C78" s="179" t="s">
        <v>321</v>
      </c>
      <c r="D78" s="347">
        <v>0</v>
      </c>
    </row>
    <row r="79" spans="1:4" s="409" customFormat="1" ht="12" customHeight="1" thickBot="1">
      <c r="A79" s="339">
        <v>13</v>
      </c>
      <c r="B79" s="340"/>
      <c r="C79" s="341" t="s">
        <v>364</v>
      </c>
      <c r="D79" s="349">
        <f>SUM(D80:D81)</f>
        <v>36291</v>
      </c>
    </row>
    <row r="80" spans="1:4" ht="12" customHeight="1">
      <c r="A80" s="344"/>
      <c r="B80" s="345">
        <v>1</v>
      </c>
      <c r="C80" s="346" t="s">
        <v>23</v>
      </c>
      <c r="D80" s="347">
        <v>36291</v>
      </c>
    </row>
    <row r="81" spans="1:4" ht="12" customHeight="1" thickBot="1">
      <c r="A81" s="359"/>
      <c r="B81" s="360">
        <v>2</v>
      </c>
      <c r="C81" s="361" t="s">
        <v>24</v>
      </c>
      <c r="D81" s="347">
        <v>0</v>
      </c>
    </row>
    <row r="82" spans="1:4" ht="12" customHeight="1" thickBot="1">
      <c r="A82" s="339">
        <v>14</v>
      </c>
      <c r="B82" s="340"/>
      <c r="C82" s="341" t="s">
        <v>415</v>
      </c>
      <c r="D82" s="414">
        <v>0</v>
      </c>
    </row>
    <row r="83" spans="1:4" ht="12" customHeight="1" thickBot="1">
      <c r="A83" s="339">
        <v>15</v>
      </c>
      <c r="B83" s="340"/>
      <c r="C83" s="341" t="s">
        <v>511</v>
      </c>
      <c r="D83" s="342">
        <f>+D57+D72+D79+D82</f>
        <v>452155</v>
      </c>
    </row>
    <row r="84" spans="1:4" s="409" customFormat="1" ht="12" customHeight="1" thickBot="1">
      <c r="A84" s="339">
        <v>16</v>
      </c>
      <c r="B84" s="340"/>
      <c r="C84" s="341" t="s">
        <v>512</v>
      </c>
      <c r="D84" s="349">
        <f>SUM(D85:D90)</f>
        <v>0</v>
      </c>
    </row>
    <row r="85" spans="1:4" s="409" customFormat="1" ht="12" customHeight="1">
      <c r="A85" s="344"/>
      <c r="B85" s="345">
        <v>1</v>
      </c>
      <c r="C85" s="102" t="s">
        <v>326</v>
      </c>
      <c r="D85" s="347">
        <v>0</v>
      </c>
    </row>
    <row r="86" spans="1:4" s="409" customFormat="1" ht="12" customHeight="1">
      <c r="A86" s="344"/>
      <c r="B86" s="345">
        <v>2</v>
      </c>
      <c r="C86" s="102" t="s">
        <v>327</v>
      </c>
      <c r="D86" s="347">
        <v>0</v>
      </c>
    </row>
    <row r="87" spans="1:4" s="409" customFormat="1" ht="12" customHeight="1">
      <c r="A87" s="344"/>
      <c r="B87" s="345">
        <v>3</v>
      </c>
      <c r="C87" s="102" t="s">
        <v>328</v>
      </c>
      <c r="D87" s="347">
        <v>0</v>
      </c>
    </row>
    <row r="88" spans="1:4" s="409" customFormat="1" ht="12" customHeight="1">
      <c r="A88" s="344"/>
      <c r="B88" s="345">
        <v>4</v>
      </c>
      <c r="C88" s="102" t="s">
        <v>329</v>
      </c>
      <c r="D88" s="347">
        <v>0</v>
      </c>
    </row>
    <row r="89" spans="1:4" ht="21.75" customHeight="1">
      <c r="A89" s="344"/>
      <c r="B89" s="345">
        <v>5</v>
      </c>
      <c r="C89" s="102" t="s">
        <v>331</v>
      </c>
      <c r="D89" s="347">
        <v>0</v>
      </c>
    </row>
    <row r="90" spans="1:4" ht="12" customHeight="1" thickBot="1">
      <c r="A90" s="344"/>
      <c r="B90" s="345">
        <v>6</v>
      </c>
      <c r="C90" s="102" t="s">
        <v>513</v>
      </c>
      <c r="D90" s="347">
        <v>0</v>
      </c>
    </row>
    <row r="91" spans="1:4" ht="12" customHeight="1" thickBot="1">
      <c r="A91" s="369">
        <v>17</v>
      </c>
      <c r="B91" s="370"/>
      <c r="C91" s="341" t="s">
        <v>514</v>
      </c>
      <c r="D91" s="414">
        <v>0</v>
      </c>
    </row>
    <row r="92" spans="1:5" ht="15" customHeight="1" thickBot="1">
      <c r="A92" s="415"/>
      <c r="B92" s="381"/>
      <c r="C92" s="416" t="s">
        <v>515</v>
      </c>
      <c r="D92" s="417">
        <f>+D83+D84+D91</f>
        <v>452155</v>
      </c>
      <c r="E92" s="418">
        <f>D92+1650</f>
        <v>453805</v>
      </c>
    </row>
    <row r="93" ht="13.5" thickBot="1"/>
    <row r="94" spans="1:4" ht="15" customHeight="1" thickBot="1">
      <c r="A94" s="419" t="s">
        <v>516</v>
      </c>
      <c r="B94" s="420"/>
      <c r="C94" s="421"/>
      <c r="D94" s="422">
        <v>82.95</v>
      </c>
    </row>
    <row r="95" spans="1:4" ht="14.25" customHeight="1">
      <c r="A95" s="595"/>
      <c r="B95" s="595"/>
      <c r="C95" s="595"/>
      <c r="D95" s="595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FathE</cp:lastModifiedBy>
  <cp:lastPrinted>2011-02-11T00:33:42Z</cp:lastPrinted>
  <dcterms:created xsi:type="dcterms:W3CDTF">2011-02-11T00:12:03Z</dcterms:created>
  <dcterms:modified xsi:type="dcterms:W3CDTF">2011-09-20T10:31:36Z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194119111</vt:i4>
  </property>
  <property fmtid="{D5CDD505-2E9C-101B-9397-08002B2CF9AE}" pid="4" name="_EmailSubje">
    <vt:lpwstr>14 rendelet</vt:lpwstr>
  </property>
  <property fmtid="{D5CDD505-2E9C-101B-9397-08002B2CF9AE}" pid="5" name="_AuthorEma">
    <vt:lpwstr>hivatal@pilisborosjeno.hu</vt:lpwstr>
  </property>
  <property fmtid="{D5CDD505-2E9C-101B-9397-08002B2CF9AE}" pid="6" name="_AuthorEmailDisplayNa">
    <vt:lpwstr>Pilisborosjenő Község Polgármesteri Hivatala</vt:lpwstr>
  </property>
</Properties>
</file>