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5385" firstSheet="3" activeTab="7"/>
  </bookViews>
  <sheets>
    <sheet name="2.sz.mell." sheetId="1" r:id="rId1"/>
    <sheet name="3.sz.mell  " sheetId="2" r:id="rId2"/>
    <sheet name="5. sz. mell" sheetId="3" r:id="rId3"/>
    <sheet name="5. sz. a.mell." sheetId="4" r:id="rId4"/>
    <sheet name="5. sz. mell.összesítő" sheetId="5" r:id="rId5"/>
    <sheet name="8. sz. mell " sheetId="6" r:id="rId6"/>
    <sheet name="9.sz.mell." sheetId="7" r:id="rId7"/>
    <sheet name=" 12. sz. mell" sheetId="8" r:id="rId8"/>
    <sheet name="13. sz.mell" sheetId="9" r:id="rId9"/>
  </sheets>
  <definedNames>
    <definedName name="_xlnm.Print_Titles" localSheetId="7">' 12. sz. mell'!$1:$3</definedName>
    <definedName name="_xlnm.Print_Titles" localSheetId="3">'5. sz. a.mell.'!$1:$7</definedName>
    <definedName name="_xlnm.Print_Titles" localSheetId="2">'5. sz. mell'!$1:$7</definedName>
    <definedName name="_xlnm.Print_Titles" localSheetId="4">'5. sz. mell.összesítő'!$1:$7</definedName>
    <definedName name="_xlnm.Print_Area" localSheetId="8">'13. sz.mell'!$A$1:$O$28</definedName>
    <definedName name="_xlnm.Print_Area" localSheetId="1">'3.sz.mell  '!$A$1:$I$32</definedName>
    <definedName name="_xlnm.Print_Area" localSheetId="2">'5. sz. mell'!$A$1:$D$95</definedName>
    <definedName name="_xlnm.Print_Area" localSheetId="4">'5. sz. mell.összesítő'!$A$1:$D$95</definedName>
    <definedName name="Z_AB1B3813_8DD7_4ED0_8D65_57ACA597811E_.wvu.PrintArea" localSheetId="8" hidden="1">'13. sz.mell'!$A$1:$O$28</definedName>
    <definedName name="Z_AB1B3813_8DD7_4ED0_8D65_57ACA597811E_.wvu.PrintArea" localSheetId="1" hidden="1">'3.sz.mell  '!$A$1:$I$32</definedName>
    <definedName name="Z_AB1B3813_8DD7_4ED0_8D65_57ACA597811E_.wvu.PrintArea" localSheetId="2" hidden="1">'5. sz. mell'!$A$1:$D$95</definedName>
    <definedName name="Z_AB1B3813_8DD7_4ED0_8D65_57ACA597811E_.wvu.PrintArea" localSheetId="4" hidden="1">'5. sz. mell.összesítő'!$A$1:$D$95</definedName>
    <definedName name="Z_AB1B3813_8DD7_4ED0_8D65_57ACA597811E_.wvu.PrintTitles" localSheetId="7" hidden="1">' 12. sz. mell'!$1:$3</definedName>
    <definedName name="Z_AB1B3813_8DD7_4ED0_8D65_57ACA597811E_.wvu.PrintTitles" localSheetId="3" hidden="1">'5. sz. a.mell.'!$1:$7</definedName>
    <definedName name="Z_AB1B3813_8DD7_4ED0_8D65_57ACA597811E_.wvu.PrintTitles" localSheetId="2" hidden="1">'5. sz. mell'!$1:$7</definedName>
    <definedName name="Z_AB1B3813_8DD7_4ED0_8D65_57ACA597811E_.wvu.PrintTitles" localSheetId="4" hidden="1">'5. sz. mell.összesítő'!$1:$7</definedName>
    <definedName name="Z_B6D0A3DD_F681_42AE_ACEF_9F22CEC85EEE_.wvu.PrintTitles" localSheetId="7" hidden="1">' 12. sz. mell'!$1:$3</definedName>
    <definedName name="Z_B6D0A3DD_F681_42AE_ACEF_9F22CEC85EEE_.wvu.PrintTitles" localSheetId="3" hidden="1">'5. sz. a.mell.'!$1:$7</definedName>
    <definedName name="Z_B6D0A3DD_F681_42AE_ACEF_9F22CEC85EEE_.wvu.PrintTitles" localSheetId="2" hidden="1">'5. sz. mell'!$1:$7</definedName>
    <definedName name="Z_B6D0A3DD_F681_42AE_ACEF_9F22CEC85EEE_.wvu.PrintTitles" localSheetId="4" hidden="1">'5. sz. mell.összesítő'!$1:$7</definedName>
  </definedNames>
  <calcPr fullCalcOnLoad="1"/>
</workbook>
</file>

<file path=xl/sharedStrings.xml><?xml version="1.0" encoding="utf-8"?>
<sst xmlns="http://schemas.openxmlformats.org/spreadsheetml/2006/main" count="748" uniqueCount="434">
  <si>
    <t xml:space="preserve"> Ezer forintban !</t>
  </si>
  <si>
    <t>Temetési segély</t>
  </si>
  <si>
    <t>Köztemetés</t>
  </si>
  <si>
    <t>Általános tartalék</t>
  </si>
  <si>
    <t>Céltartalék</t>
  </si>
  <si>
    <t>Polgármesteri Hivatal</t>
  </si>
  <si>
    <t>B E V É T E L E K</t>
  </si>
  <si>
    <t>1. sz. táblázat</t>
  </si>
  <si>
    <t>Ezer forintban !</t>
  </si>
  <si>
    <t>Sor-
szám</t>
  </si>
  <si>
    <t>Bevételi jogcím</t>
  </si>
  <si>
    <t>2009. évi 
tény</t>
  </si>
  <si>
    <t>2010. évi előirányzat</t>
  </si>
  <si>
    <t>2011. évi előirányzat</t>
  </si>
  <si>
    <t>1.</t>
  </si>
  <si>
    <t>I. Önkormányzat működési bevételei (2+3)</t>
  </si>
  <si>
    <t>2.</t>
  </si>
  <si>
    <t>I/1. Intézményi működési bevételek</t>
  </si>
  <si>
    <t>3.</t>
  </si>
  <si>
    <r>
      <t xml:space="preserve">I/2. Önkormányzat sajátos műk. bevételei </t>
    </r>
    <r>
      <rPr>
        <sz val="8"/>
        <rFont val="Times New Roman CE"/>
        <family val="0"/>
      </rPr>
      <t>(3.1+…+3.4)</t>
    </r>
  </si>
  <si>
    <t>3.1.</t>
  </si>
  <si>
    <t>Illetékek</t>
  </si>
  <si>
    <t>3.2.</t>
  </si>
  <si>
    <t>Helyi adók*</t>
  </si>
  <si>
    <t>3.3.</t>
  </si>
  <si>
    <t>Átengedett központi adók*</t>
  </si>
  <si>
    <t>3.4.</t>
  </si>
  <si>
    <t>Bírságok, egyéb bevételek</t>
  </si>
  <si>
    <t>3.5.</t>
  </si>
  <si>
    <t>Építésügyi bírság</t>
  </si>
  <si>
    <t>3.6.</t>
  </si>
  <si>
    <t>Talajterhelési díj</t>
  </si>
  <si>
    <t>3.7.</t>
  </si>
  <si>
    <t>Egyéb sajátos bevétel</t>
  </si>
  <si>
    <t>4.</t>
  </si>
  <si>
    <r>
      <t xml:space="preserve">II. Támogatások, kiegészítések </t>
    </r>
    <r>
      <rPr>
        <sz val="8"/>
        <rFont val="Times New Roman CE"/>
        <family val="0"/>
      </rPr>
      <t>(4.1+…+4.7)</t>
    </r>
  </si>
  <si>
    <t>4.1.</t>
  </si>
  <si>
    <t>Normatív hozzájárulások*</t>
  </si>
  <si>
    <t>4.2.</t>
  </si>
  <si>
    <t>Központosított előirányzatokból támogatás</t>
  </si>
  <si>
    <t>4.3.</t>
  </si>
  <si>
    <t>Színházi támogatás</t>
  </si>
  <si>
    <t>4.4.</t>
  </si>
  <si>
    <t>Normatív kötött felhasználású  támogatás</t>
  </si>
  <si>
    <t>4.5.</t>
  </si>
  <si>
    <t>Egyéb központi támogatás</t>
  </si>
  <si>
    <t>4.6.</t>
  </si>
  <si>
    <t>Működésképtelen önkormányzatok támogatása</t>
  </si>
  <si>
    <t>4.7.</t>
  </si>
  <si>
    <t>Fejlesztési célú támogatások (4.7.1+…+4.7.3)</t>
  </si>
  <si>
    <t>4.7.1.</t>
  </si>
  <si>
    <t>Cél- címzett támogatás</t>
  </si>
  <si>
    <t>4.7.2.</t>
  </si>
  <si>
    <t>Fejlesztési és vis maior támogatás</t>
  </si>
  <si>
    <t>4.7.3.</t>
  </si>
  <si>
    <t>Egyéb fejlesztési támogatás</t>
  </si>
  <si>
    <t>5.</t>
  </si>
  <si>
    <r>
      <t xml:space="preserve">III. Felhalmozási és tőkejellegű bevételek </t>
    </r>
    <r>
      <rPr>
        <sz val="8"/>
        <rFont val="Times New Roman CE"/>
        <family val="0"/>
      </rPr>
      <t>(5.1+…+5.3)</t>
    </r>
  </si>
  <si>
    <t>5.1.</t>
  </si>
  <si>
    <t>Tárgyi eszközök, immateriális javak értékesítése</t>
  </si>
  <si>
    <t>5.2.</t>
  </si>
  <si>
    <t>Önkormányzatok sajátos felhalmozási és tőkebevételei*</t>
  </si>
  <si>
    <t>5.3.</t>
  </si>
  <si>
    <t>Pénzügyi befektetésekből származó bevétel</t>
  </si>
  <si>
    <t>6.</t>
  </si>
  <si>
    <r>
      <t xml:space="preserve">IV. Véglegesen átvett pénzeszközök </t>
    </r>
    <r>
      <rPr>
        <sz val="8"/>
        <rFont val="Times New Roman CE"/>
        <family val="0"/>
      </rPr>
      <t>(6.1+6.2+6.3+6.4)</t>
    </r>
  </si>
  <si>
    <t>6.1.</t>
  </si>
  <si>
    <t>Támogatásértékű működési bevételek (6.1.1.+…+6.1.4.)</t>
  </si>
  <si>
    <t>6.1.1.</t>
  </si>
  <si>
    <t>OEP-től átvett pénzeszköz</t>
  </si>
  <si>
    <t>6.1.2.</t>
  </si>
  <si>
    <t>Központi kv-i szervtől átvett pénzeszköz</t>
  </si>
  <si>
    <t>6.1.3.</t>
  </si>
  <si>
    <t>Fejezeti kezelésű előirányzatból átvett pénzeszköz + EU-s tám.</t>
  </si>
  <si>
    <t>6.1.4.</t>
  </si>
  <si>
    <t>Kistérségi Társulástól átvett pénzeszköz</t>
  </si>
  <si>
    <t>6.1.5.</t>
  </si>
  <si>
    <t>Elkülönített állami pénzalapoktól átvett pénzeszköz</t>
  </si>
  <si>
    <t>6.1.6.</t>
  </si>
  <si>
    <t xml:space="preserve">Működési célú pénzeszköz átvétel  </t>
  </si>
  <si>
    <t>6.2.</t>
  </si>
  <si>
    <t>Támogatásértékű felhalmozási bevételek (6.2.1.+…+6.2.4.)</t>
  </si>
  <si>
    <t>6.2.1.</t>
  </si>
  <si>
    <t>6.2.2.</t>
  </si>
  <si>
    <t>EU-s támogatásból származó bevétel</t>
  </si>
  <si>
    <t>6.2.3.</t>
  </si>
  <si>
    <t>6.2.4.</t>
  </si>
  <si>
    <t>Egyéb kvi szervtől átvett támogatás</t>
  </si>
  <si>
    <t>6.3.</t>
  </si>
  <si>
    <t>Működési célú pénzeszköz átvétel államháztartáson kívülről</t>
  </si>
  <si>
    <t>6.4.</t>
  </si>
  <si>
    <t>Felhalm. célú pénzeszk. átvétel államháztartáson kívülről</t>
  </si>
  <si>
    <t>7.</t>
  </si>
  <si>
    <r>
      <t xml:space="preserve">V. Támogatási kölcsön visszatérítése, igénybevétele  </t>
    </r>
    <r>
      <rPr>
        <sz val="8"/>
        <rFont val="Times New Roman CE"/>
        <family val="0"/>
      </rPr>
      <t>(7.1+7.2)</t>
    </r>
  </si>
  <si>
    <t>7.1.</t>
  </si>
  <si>
    <t>Működési célú  kölcsön visszatérítése, igénybevétele</t>
  </si>
  <si>
    <t>7.2.</t>
  </si>
  <si>
    <t>Felhalmozási célú  kölcsön visszatérítése, igénybevétele</t>
  </si>
  <si>
    <t>8.</t>
  </si>
  <si>
    <t>KÖLTSÉGVETÉSI BEVÉTELEK ÖSSZESEN: (1+4+5+6+7)</t>
  </si>
  <si>
    <t>9.</t>
  </si>
  <si>
    <t xml:space="preserve">VI. Előző évi várható pénzmaradvány igénybevétele </t>
  </si>
  <si>
    <t>10.</t>
  </si>
  <si>
    <t>VII. Előző évi vállalkozási eredmény igénybevétele</t>
  </si>
  <si>
    <t>11.</t>
  </si>
  <si>
    <t>VIII. Finanszírozási célú műveletek bevétele (11.1+…+11.6)</t>
  </si>
  <si>
    <t>11.1.</t>
  </si>
  <si>
    <t>Rövid lejáratú hitelek felvétele</t>
  </si>
  <si>
    <t>11.2.</t>
  </si>
  <si>
    <t>Likvid hitelek felvétele</t>
  </si>
  <si>
    <t>11.3.</t>
  </si>
  <si>
    <t>Hosszú lejáratú hitelek felvétele</t>
  </si>
  <si>
    <t>11.4.</t>
  </si>
  <si>
    <t>Forgatási célú belföldi értékpapírok kibocsátása, értékesítése</t>
  </si>
  <si>
    <t>11.5.</t>
  </si>
  <si>
    <t>Befektetési célú belföldi, külföldi értékpapírok kibocsátása, ért.</t>
  </si>
  <si>
    <t>11.6.</t>
  </si>
  <si>
    <t>Függő, átfutó, kiegyenlítő bevételek</t>
  </si>
  <si>
    <t>12.</t>
  </si>
  <si>
    <t>BEVÉTELEK ÖSSZESEN: (8+9+10+11)</t>
  </si>
  <si>
    <t>K I A D Á S O K</t>
  </si>
  <si>
    <t>2. sz. táblázat</t>
  </si>
  <si>
    <t>Sor-szám</t>
  </si>
  <si>
    <t>Kiadási jogcímek</t>
  </si>
  <si>
    <t>2010. évi várható</t>
  </si>
  <si>
    <r>
      <t xml:space="preserve">I. Működési célú kiadások </t>
    </r>
    <r>
      <rPr>
        <sz val="8"/>
        <rFont val="Times New Roman CE"/>
        <family val="0"/>
      </rPr>
      <t>(1.1+…+1.12)</t>
    </r>
  </si>
  <si>
    <t>1.1.</t>
  </si>
  <si>
    <t>Személyi  juttatások</t>
  </si>
  <si>
    <t>1.2.</t>
  </si>
  <si>
    <t>Munkaadókat terhelő járulékok</t>
  </si>
  <si>
    <t>1.3.</t>
  </si>
  <si>
    <t>Dologi  kiadások*</t>
  </si>
  <si>
    <t>1.4.</t>
  </si>
  <si>
    <t>Egyéb folyó kiadások</t>
  </si>
  <si>
    <t>1.5</t>
  </si>
  <si>
    <t>Működési célú pénzmaradvány átadás</t>
  </si>
  <si>
    <t>1.6.</t>
  </si>
  <si>
    <t>Támogatásértékű működési kiadás</t>
  </si>
  <si>
    <t>1.7.</t>
  </si>
  <si>
    <t>Működési célú pénzeszközátadás államháztartáson kívülre</t>
  </si>
  <si>
    <t>1.8.</t>
  </si>
  <si>
    <t>Garancia és kezességvállalásból származó kifizetés</t>
  </si>
  <si>
    <t>1.9.</t>
  </si>
  <si>
    <t>Társadalom- és szociálpolitikai juttatások</t>
  </si>
  <si>
    <t>1.10.</t>
  </si>
  <si>
    <t>Ellátottak pénzbeli juttatása</t>
  </si>
  <si>
    <t>1.11.</t>
  </si>
  <si>
    <t>Pénzforgalom nélküli kiadások</t>
  </si>
  <si>
    <t>1.12.</t>
  </si>
  <si>
    <t>Kamatkiadások</t>
  </si>
  <si>
    <r>
      <t xml:space="preserve">II. Felhalmozási és tőke jellegű kiadások </t>
    </r>
    <r>
      <rPr>
        <sz val="8"/>
        <rFont val="Times New Roman CE"/>
        <family val="0"/>
      </rPr>
      <t>(2.1+…+2.7)</t>
    </r>
  </si>
  <si>
    <t>2.1.</t>
  </si>
  <si>
    <t>Felújítás*</t>
  </si>
  <si>
    <t>2.2.</t>
  </si>
  <si>
    <t>Intézményi beruházási kiadások</t>
  </si>
  <si>
    <t>2.3.</t>
  </si>
  <si>
    <t>Támogatásértékű felhalmozási kiadás</t>
  </si>
  <si>
    <t>2.4.</t>
  </si>
  <si>
    <t>Felhalmozási célú pénzeszközátadás államháztartáson kívülre</t>
  </si>
  <si>
    <t>2.5.</t>
  </si>
  <si>
    <t>Pénzügyi befektetések kiadásai</t>
  </si>
  <si>
    <t>2.6.</t>
  </si>
  <si>
    <t>Felhalmozási célú pénzmaradvány átadás</t>
  </si>
  <si>
    <t>2.7.</t>
  </si>
  <si>
    <t>EU-s támogatásból megvalósuló projektek kiadásai</t>
  </si>
  <si>
    <r>
      <t xml:space="preserve">III. Tartalékok </t>
    </r>
    <r>
      <rPr>
        <sz val="8"/>
        <rFont val="Times New Roman CE"/>
        <family val="0"/>
      </rPr>
      <t>(3.1+...+3.2)</t>
    </r>
  </si>
  <si>
    <t>IV.  Egyéb kiadások</t>
  </si>
  <si>
    <t>KÖLTSÉGVETÉSI KIADÁSOK ÖSSZESEN (1+2+3+4)</t>
  </si>
  <si>
    <t>VI. Finanszírozási célú műveletek kiadásai (6.1+…+6.6)</t>
  </si>
  <si>
    <t>Rövid lejáratú hitelek törlesztése</t>
  </si>
  <si>
    <t>Likvid hitelek törlesztése</t>
  </si>
  <si>
    <t>Hosszú lejáratú hitelek törlesztése</t>
  </si>
  <si>
    <t>Forgatási célú belföldi értékpapírok beváltása, vásárlása</t>
  </si>
  <si>
    <t>6.5.</t>
  </si>
  <si>
    <t>Befektetési célú belföldi, külföldi értékpapírok vásárlása bevált.</t>
  </si>
  <si>
    <t>6.6.</t>
  </si>
  <si>
    <t>Függő, átfutó, kiegyenlítő kiadások</t>
  </si>
  <si>
    <t xml:space="preserve"> KIADÁSOK ÖSSZESEN: (5+6)</t>
  </si>
  <si>
    <t>KÖLTSÉGVETÉSI BEVÉTELEK ÉS KIADÁSOK EGYENLEGE</t>
  </si>
  <si>
    <t>3. sz. táblázat</t>
  </si>
  <si>
    <t>Költségvetési hiány, többlet ( költségvetési bevételek 8. sor - költségvetési kiadások 5. sor) (+/-)</t>
  </si>
  <si>
    <t>FINANSZÍROZÁSI CÉLÚ BEVÉTELEK ÉS KIADÁSOK EGYENLEGE</t>
  </si>
  <si>
    <t>4. sz. táblázat</t>
  </si>
  <si>
    <r>
      <t xml:space="preserve">Finanszírozási célú műveletek egyenlege </t>
    </r>
    <r>
      <rPr>
        <sz val="8"/>
        <rFont val="Times New Roman CE"/>
        <family val="0"/>
      </rPr>
      <t>(1.1 - 1.2) +/-</t>
    </r>
  </si>
  <si>
    <t>Finanszírozási célú műv. bevételei (1. sz. mell.1. sz. táblázat 11. sor)</t>
  </si>
  <si>
    <t>Finanszírozási célú műv. kiadásai (1. sz. mell .2. sz. táblázat 6. sor)</t>
  </si>
  <si>
    <t>I. Működési célú bevételek és kiadások mérlege
(Önkormányzati szinten)</t>
  </si>
  <si>
    <t>Bevételek</t>
  </si>
  <si>
    <t>Kiadások</t>
  </si>
  <si>
    <t>Megnevezés</t>
  </si>
  <si>
    <t>2010. évi 
előirányzat</t>
  </si>
  <si>
    <t>2011. évi 
terv</t>
  </si>
  <si>
    <t>Int. működési bevételek</t>
  </si>
  <si>
    <t>Személyi juttatások</t>
  </si>
  <si>
    <t>Önkorm. sajátos működési bevételei</t>
  </si>
  <si>
    <t>Munkaadókat terhelő járulék</t>
  </si>
  <si>
    <t>Támogatások, kiegészítések</t>
  </si>
  <si>
    <t>Dologi kiadások</t>
  </si>
  <si>
    <t>Támogatásértékű bev.</t>
  </si>
  <si>
    <t>Véglegesen átvett pénzeszk.</t>
  </si>
  <si>
    <t>Pénzmaradvány átadás</t>
  </si>
  <si>
    <t>EU támogatás</t>
  </si>
  <si>
    <t>Támogatásértékű műk.kiadás</t>
  </si>
  <si>
    <t>Működési célú kölcsön visszatér., igényb.</t>
  </si>
  <si>
    <t>Működési célú pénzeszk. átadás áh. kívülre</t>
  </si>
  <si>
    <t>Társadalom- és szociálpol. jutt.</t>
  </si>
  <si>
    <t>Működési célú kamatkiadások</t>
  </si>
  <si>
    <t>Tartalékok</t>
  </si>
  <si>
    <t>13.</t>
  </si>
  <si>
    <t>Költségvetési bevételek összesen:</t>
  </si>
  <si>
    <t>Költségvetési kiadások összesen:</t>
  </si>
  <si>
    <t>14.</t>
  </si>
  <si>
    <t>Előző évi műk. célú pénzm. igénybev.</t>
  </si>
  <si>
    <t>15.</t>
  </si>
  <si>
    <t>Előző évi váll. eredm. igénybev.</t>
  </si>
  <si>
    <t>16.</t>
  </si>
  <si>
    <t>17.</t>
  </si>
  <si>
    <t>Forg. célú belf. értékpapírok beváltása</t>
  </si>
  <si>
    <t>18.</t>
  </si>
  <si>
    <t>Forgatási célú értékpapírok vásárlása</t>
  </si>
  <si>
    <t>19.</t>
  </si>
  <si>
    <t>Forg. célú belf. értékpapírok kibocsátása</t>
  </si>
  <si>
    <t>Bef. célú belföldi értékpap. beváltása</t>
  </si>
  <si>
    <t>20.</t>
  </si>
  <si>
    <t>Forgatási célú értékpapírok értékesítése</t>
  </si>
  <si>
    <t>Bef. célú értékpapírok vásárlása</t>
  </si>
  <si>
    <t>21.</t>
  </si>
  <si>
    <t>Bef. célú belföldi értékpap. kibocsátása</t>
  </si>
  <si>
    <t>Bef. célú külföldi értékpapírok beváltása</t>
  </si>
  <si>
    <t>22.</t>
  </si>
  <si>
    <t>Bef. célú értékpapírok értékesítése</t>
  </si>
  <si>
    <t>23.</t>
  </si>
  <si>
    <t>Bef. célú külföldi értékpapírok kibocsátása</t>
  </si>
  <si>
    <t>24.</t>
  </si>
  <si>
    <t>Függő, átfutó, kiegynlítő bevételek</t>
  </si>
  <si>
    <t>25.</t>
  </si>
  <si>
    <t>Finanszírozási bevételek (16+…+24)</t>
  </si>
  <si>
    <t>Finanszírozási kiadások (14+…+24)</t>
  </si>
  <si>
    <t>26.</t>
  </si>
  <si>
    <t>ÖSSZES BEVÉTEL (13+14+15+25)</t>
  </si>
  <si>
    <t>ÖSSZES KIADÁS (13+25)</t>
  </si>
  <si>
    <t>27.</t>
  </si>
  <si>
    <t>Költségvetési hiány:</t>
  </si>
  <si>
    <t>Költségvetési többlet:</t>
  </si>
  <si>
    <t>Felújítás</t>
  </si>
  <si>
    <t>Egyéb kiadások</t>
  </si>
  <si>
    <t>Összesen:</t>
  </si>
  <si>
    <t>5. számú melléklet</t>
  </si>
  <si>
    <t>Cím neve, száma</t>
  </si>
  <si>
    <t>Polgármesteri hivatal</t>
  </si>
  <si>
    <t>01</t>
  </si>
  <si>
    <t>Alcím neve, száma</t>
  </si>
  <si>
    <t>Előirányzat-csoport</t>
  </si>
  <si>
    <t>Kiemelt előirány-
zat</t>
  </si>
  <si>
    <t>Előirányzat-csoport, kiemelt előirányzat megnevezése</t>
  </si>
  <si>
    <t>Előirányzat</t>
  </si>
  <si>
    <t>száma</t>
  </si>
  <si>
    <t xml:space="preserve">Intézményi működési bevételek </t>
  </si>
  <si>
    <t>Hatósági jogkörhöz köthető működési bevétel</t>
  </si>
  <si>
    <t>Egyéb saját bevétel</t>
  </si>
  <si>
    <t>Általános forgalmi adó-bevételek, visszatérülések</t>
  </si>
  <si>
    <t>Hozam- és kamatbevételek</t>
  </si>
  <si>
    <t>Önkormányzat sajátos működési bevételei</t>
  </si>
  <si>
    <t>Helyi adók</t>
  </si>
  <si>
    <t>Átengedett központi adók</t>
  </si>
  <si>
    <t>Támogatások,  kiegészítések</t>
  </si>
  <si>
    <t>Normatív állami hozzájárulás</t>
  </si>
  <si>
    <t>Kiegészítő támogatás (egyéb)</t>
  </si>
  <si>
    <t>Működésképtelen önkormányzatok tám.</t>
  </si>
  <si>
    <t>Normatív kötött felhasználású támogatás</t>
  </si>
  <si>
    <t>Címzett támogatás</t>
  </si>
  <si>
    <t>Céltámogatás</t>
  </si>
  <si>
    <t>Felhalmozási és tőkejellegű bevételek</t>
  </si>
  <si>
    <t>Tárgyi eszközök, immateriális javak érték.</t>
  </si>
  <si>
    <t>Pénzügyi befektetések bevételei</t>
  </si>
  <si>
    <t>Felhalmozási célú pénzeszközátv. államh. kívülről</t>
  </si>
  <si>
    <t>Véglegesen átvett pénzeszközök</t>
  </si>
  <si>
    <t>Támogatásértékű működési bevételek</t>
  </si>
  <si>
    <t>Támogatásértékű felhalmozási bevételek</t>
  </si>
  <si>
    <t>EU-s forrásból származó bevétel</t>
  </si>
  <si>
    <t>Működési célú pénzeszközátvétel</t>
  </si>
  <si>
    <t>Felhalmozási célú pénzeszközátvétel</t>
  </si>
  <si>
    <t>Tám. kölcsön, visszatérítése, igénybevétele</t>
  </si>
  <si>
    <t>Műk. célú kölcsön visszatérítése, igénybevétele</t>
  </si>
  <si>
    <t>Felhalm. célú kölcsön visszatérítése, igénybevétele</t>
  </si>
  <si>
    <t>KÖLTSÉGVETÉSI BEVÉTELEK ÖSSZESEN</t>
  </si>
  <si>
    <t>Előző évi várható pénzmaradvány. igénybevétele</t>
  </si>
  <si>
    <t>Előző évi vállalkozási eredmény igénybevétele</t>
  </si>
  <si>
    <t>Finanszírozási célú műveletek bevétele</t>
  </si>
  <si>
    <t xml:space="preserve">Rövid lejáratú hitelek felvétele </t>
  </si>
  <si>
    <t>Befektetési célú belf., külf. értékpapírok kibocsátása, ért.</t>
  </si>
  <si>
    <t>BEVÉTELEK ÖSSZESEN:</t>
  </si>
  <si>
    <t>Működési célú kiadások</t>
  </si>
  <si>
    <t xml:space="preserve">   - személyi juttatásból céljellegű kiadás</t>
  </si>
  <si>
    <t>Dologi  kiadások</t>
  </si>
  <si>
    <t xml:space="preserve">   - egyéb folyó kiadásokból céljellegű kiadás</t>
  </si>
  <si>
    <t>Működési célú pénzeszközát. államháztartáson kívülre</t>
  </si>
  <si>
    <t>Felhalmozási célú kiadások</t>
  </si>
  <si>
    <t>Felhalmozási célú pénzeszközát. Államháztart. kívülre</t>
  </si>
  <si>
    <t>KÖLTSÉGVETÉSI KIADÁSOK ÖSSZESEN</t>
  </si>
  <si>
    <t>Finanszírozási célú műveletek kiadása</t>
  </si>
  <si>
    <t xml:space="preserve">   Függő, átfutó, kiegyenlítő kiadások</t>
  </si>
  <si>
    <t>Költségvetési szervek támogatása</t>
  </si>
  <si>
    <t xml:space="preserve">KIADÁSOK ÖSSZESEN: </t>
  </si>
  <si>
    <t>Éves létszám előirányzat (álláshely)</t>
  </si>
  <si>
    <t>5. számú melléklet összefoglalója</t>
  </si>
  <si>
    <t>Tartalék megnevezése</t>
  </si>
  <si>
    <t>Sor- szám</t>
  </si>
  <si>
    <t>2011. évre</t>
  </si>
  <si>
    <t>2012. évre</t>
  </si>
  <si>
    <t>2013. évre</t>
  </si>
  <si>
    <t xml:space="preserve">I. Működési célú bevételek és kiadások </t>
  </si>
  <si>
    <t>Intézményi működési bevételek (levonva a felhalmozási ÁFA visszatérülések, értékesített tárgyi eszközök és immateriális javak ÁFA-ja, működési célú pénzeszközátvétel államháztartáson kívülről)</t>
  </si>
  <si>
    <t xml:space="preserve">Önkormányzatok sajátos működési bevételei </t>
  </si>
  <si>
    <t>Önkormányzatok költségvetési támogatása és átengedett központi adó bevétele</t>
  </si>
  <si>
    <t>Működési célú pénzeszközátvétel államháztartáson kívülről</t>
  </si>
  <si>
    <t>Támogatásértékű működési bevétel</t>
  </si>
  <si>
    <t>Támogatásértékű (lebonyolítási) célú működési bevétel</t>
  </si>
  <si>
    <t>Működési célú kölcsönök visszatérülése, igénybevétele</t>
  </si>
  <si>
    <t>Működési célú költségvetési bevételek összesen (1+…+7)</t>
  </si>
  <si>
    <t>Működési célú előző évi pénzmaradvány igénybevétele</t>
  </si>
  <si>
    <t>Működési célú rövid lejáratú hitelek felvétele</t>
  </si>
  <si>
    <t>Működési célú likvid hitelek felvétele</t>
  </si>
  <si>
    <t>Működési célú hosszú lejáratú hitelek felvétele</t>
  </si>
  <si>
    <t>Működési célú forgatási, befektetési célú belföldi értékpapírok kibocsátása, értékesítése</t>
  </si>
  <si>
    <t>Finanszírozási célú műveletek bevétele összesen (9+…+13)</t>
  </si>
  <si>
    <t>Működési célú bevételek összesen   (08+14)</t>
  </si>
  <si>
    <t xml:space="preserve">Személyi juttatások </t>
  </si>
  <si>
    <t>Dologi kiadások és egyéb folyó kiadások (levonva az értékesített tárgyi eszközök, immateriális javak utáni ÁFA befizetés és kamatkifizetés )</t>
  </si>
  <si>
    <t>Működési célú pénzeszközátadás államháztartáson kívülre, egyéb támogatás</t>
  </si>
  <si>
    <t>Továbbadási (lebonyolítási) célú működési kiadás</t>
  </si>
  <si>
    <t>Működési célú kölcsönök nyújtása és törlesztése</t>
  </si>
  <si>
    <t>Működési célú költségvetési kiadások összesen (16+…+24)</t>
  </si>
  <si>
    <t>Működési célú rövid lejáratú hitelek törlesztése</t>
  </si>
  <si>
    <t>Működési célú likvid hitelek törlesztése</t>
  </si>
  <si>
    <t>Működési célú hosszú lejáratú hitelek törlesztése</t>
  </si>
  <si>
    <t>Működési célú forgatási, befektetési célú belföldi értékpapírok beváltása, vásárlása</t>
  </si>
  <si>
    <t>Finanszírozási célú műveletek kiadása összesen (26+…+29)</t>
  </si>
  <si>
    <t>Működési célú kiadások összesen   (25+30)</t>
  </si>
  <si>
    <t>II. Felhalmozási célú bevételek és kiadások</t>
  </si>
  <si>
    <t>Önkormányzatok felhalmozási és tőke jellegű bevételei (levonva a felhalmozási célú pénzeszközátvétel államháztartáson kívülről)</t>
  </si>
  <si>
    <t>Önkormányzatok sajátos felhalmozási és tőke bevételei</t>
  </si>
  <si>
    <t>Fejlesztési célú támogatások</t>
  </si>
  <si>
    <t>Felhalmozási célú pénzeszközátvétel államháztartáson kívülről</t>
  </si>
  <si>
    <t>Támogatásértékű felhalmozási bevétel</t>
  </si>
  <si>
    <t>Továbbadási (lebonyolítási) célú felhalmozási bevétel</t>
  </si>
  <si>
    <t>Felhalmozási ÁFA visszatérülése</t>
  </si>
  <si>
    <t>Értékesített tárgyi eszközök és
 immateriális javak ÁFA-ja</t>
  </si>
  <si>
    <t>Felhalmozási célú kölcsönök visszatérülése, igénybevétele</t>
  </si>
  <si>
    <t>Felhalmozási célú költségvetési bevételek összesen (32+…+40)</t>
  </si>
  <si>
    <t>Felhalmozási célú előző évi pénzmaradvány igénybevétele</t>
  </si>
  <si>
    <t>Felhalmozási célú rövid lejáratú hitelek felvétele</t>
  </si>
  <si>
    <t>Felhalmozási célú likvid hitelek felvétele</t>
  </si>
  <si>
    <t>Felhalmozási célú hosszú lejáratú hitelek felvétele</t>
  </si>
  <si>
    <t>Felhalmozási célú forgatási, befektetési célú belföldi értékpapírok kibocsátása, értékesítése</t>
  </si>
  <si>
    <t>Finanszírozási célú műveletek bevétele összesen (42+…+46)</t>
  </si>
  <si>
    <t>Felhalmozási célú bevételek összesen (41+47)</t>
  </si>
  <si>
    <t>Felhalmozási kiadások (ÁFA-val együtt)</t>
  </si>
  <si>
    <t>Felújítási kiadások (ÁFA-val együtt)</t>
  </si>
  <si>
    <t>Értékesített tárgyi eszközök, immateriális javak utáni ÁFA befizetés</t>
  </si>
  <si>
    <t>Továbbadási (lebonyolítási) célú felhalmozási kiadás</t>
  </si>
  <si>
    <t>Felhalmozási célú kölcsönök nyújtása és törlesztése</t>
  </si>
  <si>
    <t>Felhalmozási célú költségvetési kiadások összesen (49+…+55)</t>
  </si>
  <si>
    <t>Felhalmozási célú rövid lejáratú hitelek törlesztése</t>
  </si>
  <si>
    <t>Felhalmozási célú likvid hitelek törlesztése</t>
  </si>
  <si>
    <t>Felhalmozási célú hosszú lejáratú hitelek törlesztése</t>
  </si>
  <si>
    <t>Felhalmozási célú forgatási, befektetési célú belföldi értékpapírok beváltása, vásárlása</t>
  </si>
  <si>
    <t>Finanszírozási célú műveletek kiadása összesen (57+…+60)</t>
  </si>
  <si>
    <t>Felhalmozási célú kiadások összesen (56+61)</t>
  </si>
  <si>
    <t>BEVÉTELEK ÖSSZESEN (15+48)</t>
  </si>
  <si>
    <t>KIADÁSOK ÖSSZESEN (31+62)</t>
  </si>
  <si>
    <t>MŰKÖDÉSI CÉLÚ KÖLTSÉGVETÉSI BEVÉTELEK ÉS KIADÁSOK EGYENLEGE (8-25)</t>
  </si>
  <si>
    <t>FELHALMOZÁSI CÉLÚ KÖLTSÉGVETÉSI BEVÉTELEK ÉS KIADÁSOK EGYENLEGE (41-56)</t>
  </si>
  <si>
    <t>FINANSZÍROZÁSI CÉLÚ PÉNZÜGYI MŰVELETEK EGYENLEGE (14+47)-(30+61)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</si>
  <si>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</si>
  <si>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</si>
  <si>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</si>
  <si>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</si>
  <si>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</si>
  <si>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</si>
  <si>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</si>
  <si>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</si>
  <si>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</si>
  <si>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</si>
  <si>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</si>
  <si>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</si>
  <si>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Pénzkészlet</t>
  </si>
  <si>
    <t>Működési bevételek</t>
  </si>
  <si>
    <t>Támogatások</t>
  </si>
  <si>
    <t>Felhalmozási és tőkejellegű bev.</t>
  </si>
  <si>
    <t>Támogatásértékű bevételek</t>
  </si>
  <si>
    <t>Átvett pénzeszközök</t>
  </si>
  <si>
    <t>Finanszírozási bevételek</t>
  </si>
  <si>
    <t>Előző évi pénzmaradvány</t>
  </si>
  <si>
    <t>Előző évi vállalkozási eredmény</t>
  </si>
  <si>
    <t>Egyéb bevételek</t>
  </si>
  <si>
    <t>Bevételek összesen:</t>
  </si>
  <si>
    <t>Járulékok</t>
  </si>
  <si>
    <t>Dologi jellegű kiadások</t>
  </si>
  <si>
    <t>Felhalm. és tőkejell. kiadások</t>
  </si>
  <si>
    <t>Támogatások, elvonások</t>
  </si>
  <si>
    <t>Támogatásértékű kiadások</t>
  </si>
  <si>
    <t>Hitelek kamatai</t>
  </si>
  <si>
    <t>Finanszírozási kiadások</t>
  </si>
  <si>
    <t>Kiadások összesen:</t>
  </si>
  <si>
    <t>Egyenleg</t>
  </si>
  <si>
    <t>OEP</t>
  </si>
  <si>
    <t>gépjármű és SZJA</t>
  </si>
  <si>
    <t>Ügyelet, Kisebbség</t>
  </si>
  <si>
    <t xml:space="preserve">A rendeletben csak ezt a táblát kell szerepeltetni! </t>
  </si>
  <si>
    <t>5/a. számú melléklet</t>
  </si>
  <si>
    <t>02</t>
  </si>
  <si>
    <t>Német Nemz.Ált.és Alapfokú Műv.Iskola</t>
  </si>
  <si>
    <t>ÖSSZESEN:</t>
  </si>
  <si>
    <t>KIADÁSI JOGCÍMEK</t>
  </si>
  <si>
    <t>Eredeti előirányzat</t>
  </si>
  <si>
    <t>Polgármesteri hivatal igazgatási feladatok</t>
  </si>
  <si>
    <t>Helyi utak fenntartása</t>
  </si>
  <si>
    <t>Egyéb felhalmozási kiadások</t>
  </si>
  <si>
    <t>Települési vízellátás</t>
  </si>
  <si>
    <t>Közvilágítási feladatok</t>
  </si>
  <si>
    <t>Települési hulladékkezelés</t>
  </si>
  <si>
    <t>Rendszeres szociális segély, RÁT</t>
  </si>
  <si>
    <t>Ápolási díj</t>
  </si>
  <si>
    <t>Lakásfenntartási támogatás</t>
  </si>
  <si>
    <t>Eseti segély</t>
  </si>
  <si>
    <t>Civil szervezetek támogatása</t>
  </si>
  <si>
    <t>Rendszeres gyermekvédelmi támogatás</t>
  </si>
  <si>
    <t>Óvodáztatási tám.</t>
  </si>
  <si>
    <t>Rendk.gyermekvéd.tám.</t>
  </si>
  <si>
    <t>Mozgáskorl.közl.tám.</t>
  </si>
  <si>
    <t>Egyéb önkorm.eseti pénzb.ell.</t>
  </si>
  <si>
    <t>Közgyógyigazolvány</t>
  </si>
  <si>
    <t>Intézményfinanszírozás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</si>
</sst>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  <numFmt numFmtId="166" formatCode="00"/>
    <numFmt numFmtId="167" formatCode="0.0"/>
  </numFmts>
  <fonts count="45">
    <font>
      <sz val="10"/>
      <name val="Times New Roman CE"/>
      <family val="0"/>
    </font>
    <font>
      <sz val="11"/>
      <color indexed="8"/>
      <name val="Calibri"/>
      <family val="2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sz val="8"/>
      <name val="Times New Roman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i/>
      <sz val="9"/>
      <name val="Times New Roman CE"/>
      <family val="0"/>
    </font>
    <font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i/>
      <sz val="8"/>
      <name val="Times New Roman CE"/>
      <family val="1"/>
    </font>
    <font>
      <sz val="12"/>
      <color indexed="10"/>
      <name val="Times New Roman CE"/>
      <family val="0"/>
    </font>
    <font>
      <b/>
      <sz val="10"/>
      <name val="Times New Roman CE"/>
      <family val="1"/>
    </font>
    <font>
      <b/>
      <sz val="8"/>
      <name val="Times New Roman"/>
      <family val="1"/>
    </font>
    <font>
      <b/>
      <i/>
      <sz val="11"/>
      <name val="Times New Roman CE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i/>
      <sz val="8"/>
      <name val="Times New Roman"/>
      <family val="1"/>
    </font>
    <font>
      <b/>
      <i/>
      <sz val="8"/>
      <color indexed="8"/>
      <name val="Times New Roman"/>
      <family val="1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b/>
      <sz val="11"/>
      <name val="Times New Roman C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medium"/>
      <top style="medium"/>
      <bottom style="medium"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thin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thin"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7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17" borderId="7" applyNumberFormat="0" applyFont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38" fillId="4" borderId="0" applyNumberFormat="0" applyBorder="0" applyAlignment="0" applyProtection="0"/>
    <xf numFmtId="0" fontId="39" fillId="22" borderId="8" applyNumberFormat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" borderId="0" applyNumberFormat="0" applyBorder="0" applyAlignment="0" applyProtection="0"/>
    <xf numFmtId="0" fontId="43" fillId="23" borderId="0" applyNumberFormat="0" applyBorder="0" applyAlignment="0" applyProtection="0"/>
    <xf numFmtId="0" fontId="44" fillId="22" borderId="1" applyNumberFormat="0" applyAlignment="0" applyProtection="0"/>
    <xf numFmtId="9" fontId="0" fillId="0" borderId="0" applyFont="0" applyFill="0" applyBorder="0" applyAlignment="0" applyProtection="0"/>
  </cellStyleXfs>
  <cellXfs count="512">
    <xf numFmtId="0" fontId="0" fillId="0" borderId="0" xfId="0" applyAlignment="1">
      <alignment/>
    </xf>
    <xf numFmtId="164" fontId="0" fillId="0" borderId="0" xfId="0" applyNumberForma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164" fontId="4" fillId="0" borderId="0" xfId="56" applyNumberFormat="1" applyFont="1" applyFill="1" applyBorder="1" applyAlignment="1" applyProtection="1">
      <alignment horizontal="centerContinuous" vertical="center"/>
      <protection/>
    </xf>
    <xf numFmtId="0" fontId="10" fillId="0" borderId="0" xfId="56" applyFill="1">
      <alignment/>
      <protection/>
    </xf>
    <xf numFmtId="164" fontId="4" fillId="0" borderId="10" xfId="56" applyNumberFormat="1" applyFont="1" applyFill="1" applyBorder="1" applyAlignment="1" applyProtection="1">
      <alignment horizontal="centerContinuous" vertical="center"/>
      <protection/>
    </xf>
    <xf numFmtId="0" fontId="3" fillId="0" borderId="11" xfId="56" applyFont="1" applyFill="1" applyBorder="1" applyAlignment="1" applyProtection="1">
      <alignment horizontal="center" vertical="center" wrapText="1"/>
      <protection/>
    </xf>
    <xf numFmtId="0" fontId="3" fillId="0" borderId="12" xfId="56" applyFont="1" applyFill="1" applyBorder="1" applyAlignment="1" applyProtection="1">
      <alignment horizontal="center" vertical="center" wrapText="1"/>
      <protection/>
    </xf>
    <xf numFmtId="0" fontId="3" fillId="0" borderId="13" xfId="56" applyFont="1" applyFill="1" applyBorder="1" applyAlignment="1" applyProtection="1">
      <alignment horizontal="center" vertical="center" wrapText="1"/>
      <protection/>
    </xf>
    <xf numFmtId="0" fontId="7" fillId="0" borderId="11" xfId="56" applyFont="1" applyFill="1" applyBorder="1" applyAlignment="1" applyProtection="1">
      <alignment horizontal="center" vertical="center" wrapText="1"/>
      <protection/>
    </xf>
    <xf numFmtId="0" fontId="7" fillId="0" borderId="12" xfId="56" applyFont="1" applyFill="1" applyBorder="1" applyAlignment="1" applyProtection="1">
      <alignment horizontal="center" vertical="center" wrapText="1"/>
      <protection/>
    </xf>
    <xf numFmtId="0" fontId="7" fillId="0" borderId="13" xfId="56" applyFont="1" applyFill="1" applyBorder="1" applyAlignment="1" applyProtection="1">
      <alignment horizontal="center" vertical="center" wrapText="1"/>
      <protection/>
    </xf>
    <xf numFmtId="0" fontId="6" fillId="0" borderId="0" xfId="56" applyFont="1" applyFill="1">
      <alignment/>
      <protection/>
    </xf>
    <xf numFmtId="0" fontId="7" fillId="0" borderId="14" xfId="56" applyFont="1" applyFill="1" applyBorder="1" applyAlignment="1" applyProtection="1">
      <alignment horizontal="left" vertical="center" wrapText="1" indent="1"/>
      <protection/>
    </xf>
    <xf numFmtId="0" fontId="7" fillId="0" borderId="15" xfId="56" applyFont="1" applyFill="1" applyBorder="1" applyAlignment="1" applyProtection="1">
      <alignment horizontal="left" vertical="center" wrapText="1" indent="1"/>
      <protection/>
    </xf>
    <xf numFmtId="164" fontId="7" fillId="0" borderId="15" xfId="56" applyNumberFormat="1" applyFont="1" applyFill="1" applyBorder="1" applyAlignment="1" applyProtection="1">
      <alignment horizontal="right" vertical="center" wrapText="1"/>
      <protection/>
    </xf>
    <xf numFmtId="164" fontId="7" fillId="0" borderId="16" xfId="56" applyNumberFormat="1" applyFont="1" applyFill="1" applyBorder="1" applyAlignment="1" applyProtection="1">
      <alignment horizontal="right" vertical="center" wrapText="1"/>
      <protection/>
    </xf>
    <xf numFmtId="0" fontId="0" fillId="0" borderId="0" xfId="56" applyFont="1" applyFill="1">
      <alignment/>
      <protection/>
    </xf>
    <xf numFmtId="0" fontId="7" fillId="0" borderId="11" xfId="56" applyFont="1" applyFill="1" applyBorder="1" applyAlignment="1" applyProtection="1">
      <alignment horizontal="left" vertical="center" wrapText="1" indent="1"/>
      <protection/>
    </xf>
    <xf numFmtId="0" fontId="7" fillId="0" borderId="12" xfId="56" applyFont="1" applyFill="1" applyBorder="1" applyAlignment="1" applyProtection="1">
      <alignment horizontal="left" vertical="center" wrapText="1" indent="1"/>
      <protection/>
    </xf>
    <xf numFmtId="164" fontId="7" fillId="0" borderId="12" xfId="56" applyNumberFormat="1" applyFont="1" applyFill="1" applyBorder="1" applyAlignment="1" applyProtection="1">
      <alignment horizontal="right" vertical="center" wrapText="1"/>
      <protection locked="0"/>
    </xf>
    <xf numFmtId="164" fontId="7" fillId="0" borderId="13" xfId="56" applyNumberFormat="1" applyFont="1" applyFill="1" applyBorder="1" applyAlignment="1" applyProtection="1">
      <alignment horizontal="right" vertical="center" wrapText="1"/>
      <protection locked="0"/>
    </xf>
    <xf numFmtId="164" fontId="7" fillId="0" borderId="12" xfId="56" applyNumberFormat="1" applyFont="1" applyFill="1" applyBorder="1" applyAlignment="1" applyProtection="1">
      <alignment horizontal="right" vertical="center" wrapText="1"/>
      <protection/>
    </xf>
    <xf numFmtId="49" fontId="6" fillId="0" borderId="14" xfId="56" applyNumberFormat="1" applyFont="1" applyFill="1" applyBorder="1" applyAlignment="1" applyProtection="1">
      <alignment horizontal="left" vertical="center" wrapText="1" indent="1"/>
      <protection/>
    </xf>
    <xf numFmtId="0" fontId="6" fillId="0" borderId="15" xfId="56" applyFont="1" applyFill="1" applyBorder="1" applyAlignment="1" applyProtection="1">
      <alignment horizontal="left" vertical="center" wrapText="1" indent="1"/>
      <protection/>
    </xf>
    <xf numFmtId="164" fontId="6" fillId="0" borderId="15" xfId="56" applyNumberFormat="1" applyFont="1" applyFill="1" applyBorder="1" applyAlignment="1" applyProtection="1">
      <alignment horizontal="right" vertical="center" wrapText="1"/>
      <protection locked="0"/>
    </xf>
    <xf numFmtId="164" fontId="6" fillId="0" borderId="17" xfId="56" applyNumberFormat="1" applyFont="1" applyFill="1" applyBorder="1" applyAlignment="1" applyProtection="1">
      <alignment horizontal="right" vertical="center" wrapText="1"/>
      <protection locked="0"/>
    </xf>
    <xf numFmtId="49" fontId="6" fillId="0" borderId="18" xfId="56" applyNumberFormat="1" applyFont="1" applyFill="1" applyBorder="1" applyAlignment="1" applyProtection="1">
      <alignment horizontal="left" vertical="center" wrapText="1" indent="1"/>
      <protection/>
    </xf>
    <xf numFmtId="0" fontId="6" fillId="0" borderId="19" xfId="56" applyFont="1" applyFill="1" applyBorder="1" applyAlignment="1" applyProtection="1">
      <alignment horizontal="left" vertical="center" wrapText="1" indent="1"/>
      <protection/>
    </xf>
    <xf numFmtId="164" fontId="6" fillId="0" borderId="19" xfId="56" applyNumberFormat="1" applyFont="1" applyFill="1" applyBorder="1" applyAlignment="1" applyProtection="1">
      <alignment horizontal="right" vertical="center" wrapText="1"/>
      <protection locked="0"/>
    </xf>
    <xf numFmtId="164" fontId="6" fillId="0" borderId="20" xfId="56" applyNumberFormat="1" applyFont="1" applyFill="1" applyBorder="1" applyAlignment="1" applyProtection="1">
      <alignment horizontal="right" vertical="center" wrapText="1"/>
      <protection locked="0"/>
    </xf>
    <xf numFmtId="49" fontId="6" fillId="0" borderId="21" xfId="56" applyNumberFormat="1" applyFont="1" applyFill="1" applyBorder="1" applyAlignment="1" applyProtection="1">
      <alignment horizontal="left" vertical="center" wrapText="1" indent="1"/>
      <protection/>
    </xf>
    <xf numFmtId="0" fontId="6" fillId="0" borderId="22" xfId="56" applyFont="1" applyFill="1" applyBorder="1" applyAlignment="1" applyProtection="1">
      <alignment horizontal="left" vertical="center" wrapText="1" indent="1"/>
      <protection/>
    </xf>
    <xf numFmtId="164" fontId="6" fillId="0" borderId="22" xfId="56" applyNumberFormat="1" applyFont="1" applyFill="1" applyBorder="1" applyAlignment="1" applyProtection="1">
      <alignment horizontal="right" vertical="center" wrapText="1"/>
      <protection locked="0"/>
    </xf>
    <xf numFmtId="164" fontId="6" fillId="0" borderId="23" xfId="56" applyNumberFormat="1" applyFont="1" applyFill="1" applyBorder="1" applyAlignment="1" applyProtection="1">
      <alignment horizontal="right" vertical="center" wrapText="1"/>
      <protection locked="0"/>
    </xf>
    <xf numFmtId="49" fontId="6" fillId="0" borderId="24" xfId="56" applyNumberFormat="1" applyFont="1" applyFill="1" applyBorder="1" applyAlignment="1" applyProtection="1">
      <alignment horizontal="left" vertical="center" wrapText="1" indent="1"/>
      <protection/>
    </xf>
    <xf numFmtId="0" fontId="6" fillId="0" borderId="25" xfId="56" applyFont="1" applyFill="1" applyBorder="1" applyAlignment="1" applyProtection="1">
      <alignment horizontal="left" vertical="center" wrapText="1" indent="1"/>
      <protection/>
    </xf>
    <xf numFmtId="164" fontId="6" fillId="0" borderId="25" xfId="56" applyNumberFormat="1" applyFont="1" applyFill="1" applyBorder="1" applyAlignment="1" applyProtection="1">
      <alignment horizontal="right" vertical="center" wrapText="1"/>
      <protection locked="0"/>
    </xf>
    <xf numFmtId="164" fontId="6" fillId="0" borderId="26" xfId="56" applyNumberFormat="1" applyFont="1" applyFill="1" applyBorder="1" applyAlignment="1" applyProtection="1">
      <alignment horizontal="right" vertical="center" wrapText="1"/>
      <protection locked="0"/>
    </xf>
    <xf numFmtId="164" fontId="6" fillId="0" borderId="27" xfId="56" applyNumberFormat="1" applyFont="1" applyFill="1" applyBorder="1" applyAlignment="1" applyProtection="1">
      <alignment horizontal="right" vertical="center" wrapText="1"/>
      <protection locked="0"/>
    </xf>
    <xf numFmtId="49" fontId="6" fillId="0" borderId="28" xfId="56" applyNumberFormat="1" applyFont="1" applyFill="1" applyBorder="1" applyAlignment="1" applyProtection="1">
      <alignment horizontal="left" vertical="center" wrapText="1" indent="1"/>
      <protection/>
    </xf>
    <xf numFmtId="0" fontId="6" fillId="0" borderId="29" xfId="56" applyFont="1" applyFill="1" applyBorder="1" applyAlignment="1" applyProtection="1">
      <alignment horizontal="left" vertical="center" wrapText="1" indent="1"/>
      <protection/>
    </xf>
    <xf numFmtId="164" fontId="6" fillId="0" borderId="29" xfId="56" applyNumberFormat="1" applyFont="1" applyFill="1" applyBorder="1" applyAlignment="1" applyProtection="1">
      <alignment horizontal="right" vertical="center" wrapText="1"/>
      <protection locked="0"/>
    </xf>
    <xf numFmtId="164" fontId="6" fillId="0" borderId="30" xfId="56" applyNumberFormat="1" applyFont="1" applyFill="1" applyBorder="1" applyAlignment="1" applyProtection="1">
      <alignment horizontal="right" vertical="center" wrapText="1"/>
      <protection locked="0"/>
    </xf>
    <xf numFmtId="49" fontId="6" fillId="0" borderId="31" xfId="56" applyNumberFormat="1" applyFont="1" applyFill="1" applyBorder="1" applyAlignment="1" applyProtection="1">
      <alignment horizontal="left" vertical="center" wrapText="1" indent="1"/>
      <protection/>
    </xf>
    <xf numFmtId="164" fontId="6" fillId="0" borderId="32" xfId="56" applyNumberFormat="1" applyFont="1" applyFill="1" applyBorder="1" applyAlignment="1" applyProtection="1">
      <alignment horizontal="right" vertical="center" wrapText="1"/>
      <protection locked="0"/>
    </xf>
    <xf numFmtId="164" fontId="6" fillId="0" borderId="33" xfId="56" applyNumberFormat="1" applyFont="1" applyFill="1" applyBorder="1" applyAlignment="1" applyProtection="1">
      <alignment horizontal="right" vertical="center" wrapText="1"/>
      <protection locked="0"/>
    </xf>
    <xf numFmtId="0" fontId="12" fillId="0" borderId="19" xfId="56" applyFont="1" applyFill="1" applyBorder="1" applyAlignment="1" applyProtection="1">
      <alignment horizontal="left" vertical="center" wrapText="1" indent="1"/>
      <protection/>
    </xf>
    <xf numFmtId="164" fontId="12" fillId="0" borderId="19" xfId="56" applyNumberFormat="1" applyFont="1" applyFill="1" applyBorder="1" applyAlignment="1" applyProtection="1">
      <alignment horizontal="right" vertical="center" wrapText="1"/>
      <protection/>
    </xf>
    <xf numFmtId="164" fontId="12" fillId="0" borderId="20" xfId="56" applyNumberFormat="1" applyFont="1" applyFill="1" applyBorder="1" applyAlignment="1" applyProtection="1">
      <alignment horizontal="right" vertical="center" wrapText="1"/>
      <protection/>
    </xf>
    <xf numFmtId="0" fontId="6" fillId="0" borderId="19" xfId="56" applyFont="1" applyFill="1" applyBorder="1" applyAlignment="1" applyProtection="1">
      <alignment horizontal="left" vertical="center" wrapText="1" indent="2"/>
      <protection/>
    </xf>
    <xf numFmtId="164" fontId="6" fillId="0" borderId="19" xfId="56" applyNumberFormat="1" applyFont="1" applyFill="1" applyBorder="1" applyAlignment="1" applyProtection="1">
      <alignment horizontal="right" vertical="center" wrapText="1"/>
      <protection locked="0"/>
    </xf>
    <xf numFmtId="164" fontId="6" fillId="0" borderId="20" xfId="56" applyNumberFormat="1" applyFont="1" applyFill="1" applyBorder="1" applyAlignment="1" applyProtection="1">
      <alignment horizontal="right" vertical="center" wrapText="1"/>
      <protection locked="0"/>
    </xf>
    <xf numFmtId="0" fontId="6" fillId="0" borderId="32" xfId="56" applyFont="1" applyFill="1" applyBorder="1" applyAlignment="1" applyProtection="1">
      <alignment horizontal="left" vertical="center" wrapText="1" indent="2"/>
      <protection/>
    </xf>
    <xf numFmtId="164" fontId="6" fillId="0" borderId="32" xfId="56" applyNumberFormat="1" applyFont="1" applyFill="1" applyBorder="1" applyAlignment="1" applyProtection="1">
      <alignment horizontal="right" vertical="center" wrapText="1"/>
      <protection locked="0"/>
    </xf>
    <xf numFmtId="164" fontId="6" fillId="0" borderId="33" xfId="56" applyNumberFormat="1" applyFont="1" applyFill="1" applyBorder="1" applyAlignment="1" applyProtection="1">
      <alignment horizontal="right" vertical="center" wrapText="1"/>
      <protection locked="0"/>
    </xf>
    <xf numFmtId="164" fontId="7" fillId="0" borderId="34" xfId="56" applyNumberFormat="1" applyFont="1" applyFill="1" applyBorder="1" applyAlignment="1" applyProtection="1">
      <alignment horizontal="right" vertical="center" wrapText="1"/>
      <protection/>
    </xf>
    <xf numFmtId="0" fontId="6" fillId="0" borderId="0" xfId="56" applyFont="1" applyFill="1" applyAlignment="1" applyProtection="1">
      <alignment horizontal="left" indent="1"/>
      <protection/>
    </xf>
    <xf numFmtId="0" fontId="12" fillId="0" borderId="29" xfId="56" applyFont="1" applyFill="1" applyBorder="1" applyAlignment="1" applyProtection="1">
      <alignment horizontal="left" vertical="center" wrapText="1" indent="1"/>
      <protection/>
    </xf>
    <xf numFmtId="164" fontId="12" fillId="0" borderId="29" xfId="56" applyNumberFormat="1" applyFont="1" applyFill="1" applyBorder="1" applyAlignment="1" applyProtection="1">
      <alignment horizontal="right" vertical="center" wrapText="1"/>
      <protection/>
    </xf>
    <xf numFmtId="164" fontId="12" fillId="0" borderId="19" xfId="56" applyNumberFormat="1" applyFont="1" applyFill="1" applyBorder="1" applyAlignment="1" applyProtection="1">
      <alignment horizontal="right" vertical="center" wrapText="1"/>
      <protection locked="0"/>
    </xf>
    <xf numFmtId="164" fontId="12" fillId="0" borderId="20" xfId="56" applyNumberFormat="1" applyFont="1" applyFill="1" applyBorder="1" applyAlignment="1" applyProtection="1">
      <alignment horizontal="right" vertical="center" wrapText="1"/>
      <protection locked="0"/>
    </xf>
    <xf numFmtId="0" fontId="12" fillId="0" borderId="22" xfId="56" applyFont="1" applyFill="1" applyBorder="1" applyAlignment="1" applyProtection="1">
      <alignment horizontal="left" vertical="center" wrapText="1" indent="1"/>
      <protection/>
    </xf>
    <xf numFmtId="164" fontId="12" fillId="0" borderId="22" xfId="56" applyNumberFormat="1" applyFont="1" applyFill="1" applyBorder="1" applyAlignment="1" applyProtection="1">
      <alignment horizontal="right" vertical="center" wrapText="1"/>
      <protection locked="0"/>
    </xf>
    <xf numFmtId="164" fontId="12" fillId="0" borderId="23" xfId="56" applyNumberFormat="1" applyFont="1" applyFill="1" applyBorder="1" applyAlignment="1" applyProtection="1">
      <alignment horizontal="right" vertical="center" wrapText="1"/>
      <protection locked="0"/>
    </xf>
    <xf numFmtId="164" fontId="7" fillId="0" borderId="12" xfId="56" applyNumberFormat="1" applyFont="1" applyFill="1" applyBorder="1" applyAlignment="1" applyProtection="1">
      <alignment horizontal="right" vertical="center" wrapText="1"/>
      <protection/>
    </xf>
    <xf numFmtId="164" fontId="7" fillId="0" borderId="34" xfId="56" applyNumberFormat="1" applyFont="1" applyFill="1" applyBorder="1" applyAlignment="1" applyProtection="1">
      <alignment horizontal="right" vertical="center" wrapText="1"/>
      <protection/>
    </xf>
    <xf numFmtId="164" fontId="7" fillId="0" borderId="16" xfId="56" applyNumberFormat="1" applyFont="1" applyFill="1" applyBorder="1" applyAlignment="1" applyProtection="1">
      <alignment horizontal="right" vertical="center" wrapText="1"/>
      <protection/>
    </xf>
    <xf numFmtId="0" fontId="13" fillId="0" borderId="0" xfId="56" applyFont="1" applyFill="1">
      <alignment/>
      <protection/>
    </xf>
    <xf numFmtId="49" fontId="6" fillId="0" borderId="35" xfId="56" applyNumberFormat="1" applyFont="1" applyFill="1" applyBorder="1" applyAlignment="1" applyProtection="1">
      <alignment horizontal="left" vertical="center" wrapText="1" indent="1"/>
      <protection/>
    </xf>
    <xf numFmtId="0" fontId="6" fillId="0" borderId="36" xfId="56" applyFont="1" applyFill="1" applyBorder="1" applyAlignment="1" applyProtection="1">
      <alignment horizontal="left" vertical="center" wrapText="1" indent="1"/>
      <protection/>
    </xf>
    <xf numFmtId="164" fontId="6" fillId="0" borderId="36" xfId="56" applyNumberFormat="1" applyFont="1" applyFill="1" applyBorder="1" applyAlignment="1" applyProtection="1">
      <alignment horizontal="right" vertical="center" wrapText="1"/>
      <protection locked="0"/>
    </xf>
    <xf numFmtId="164" fontId="6" fillId="0" borderId="37" xfId="56" applyNumberFormat="1" applyFont="1" applyFill="1" applyBorder="1" applyAlignment="1" applyProtection="1">
      <alignment horizontal="right" vertical="center" wrapText="1"/>
      <protection locked="0"/>
    </xf>
    <xf numFmtId="0" fontId="14" fillId="0" borderId="12" xfId="56" applyFont="1" applyFill="1" applyBorder="1" applyAlignment="1" applyProtection="1">
      <alignment horizontal="left" vertical="center" wrapText="1" indent="1"/>
      <protection/>
    </xf>
    <xf numFmtId="164" fontId="14" fillId="0" borderId="12" xfId="56" applyNumberFormat="1" applyFont="1" applyFill="1" applyBorder="1" applyAlignment="1" applyProtection="1">
      <alignment horizontal="right" vertical="center" wrapText="1"/>
      <protection/>
    </xf>
    <xf numFmtId="164" fontId="14" fillId="0" borderId="16" xfId="56" applyNumberFormat="1" applyFont="1" applyFill="1" applyBorder="1" applyAlignment="1" applyProtection="1">
      <alignment horizontal="right" vertical="center" wrapText="1"/>
      <protection/>
    </xf>
    <xf numFmtId="49" fontId="7" fillId="0" borderId="11" xfId="56" applyNumberFormat="1" applyFont="1" applyFill="1" applyBorder="1" applyAlignment="1" applyProtection="1">
      <alignment horizontal="left" vertical="center" wrapText="1" indent="1"/>
      <protection/>
    </xf>
    <xf numFmtId="0" fontId="7" fillId="0" borderId="12" xfId="56" applyFont="1" applyFill="1" applyBorder="1" applyAlignment="1" applyProtection="1">
      <alignment horizontal="left" vertical="center" wrapText="1" indent="1"/>
      <protection/>
    </xf>
    <xf numFmtId="164" fontId="7" fillId="0" borderId="12" xfId="56" applyNumberFormat="1" applyFont="1" applyFill="1" applyBorder="1" applyAlignment="1" applyProtection="1">
      <alignment horizontal="right" vertical="center" wrapText="1"/>
      <protection locked="0"/>
    </xf>
    <xf numFmtId="164" fontId="7" fillId="0" borderId="13" xfId="56" applyNumberFormat="1" applyFont="1" applyFill="1" applyBorder="1" applyAlignment="1" applyProtection="1">
      <alignment horizontal="right" vertical="center" wrapText="1"/>
      <protection locked="0"/>
    </xf>
    <xf numFmtId="164" fontId="12" fillId="0" borderId="12" xfId="56" applyNumberFormat="1" applyFont="1" applyFill="1" applyBorder="1" applyAlignment="1" applyProtection="1">
      <alignment horizontal="right" vertical="center" wrapText="1"/>
      <protection/>
    </xf>
    <xf numFmtId="164" fontId="12" fillId="0" borderId="16" xfId="56" applyNumberFormat="1" applyFont="1" applyFill="1" applyBorder="1" applyAlignment="1" applyProtection="1">
      <alignment horizontal="right" vertical="center" wrapText="1"/>
      <protection/>
    </xf>
    <xf numFmtId="0" fontId="6" fillId="0" borderId="29" xfId="56" applyFont="1" applyFill="1" applyBorder="1" applyAlignment="1" applyProtection="1">
      <alignment horizontal="left" vertical="center" wrapText="1" indent="2"/>
      <protection/>
    </xf>
    <xf numFmtId="164" fontId="6" fillId="0" borderId="22" xfId="56" applyNumberFormat="1" applyFont="1" applyFill="1" applyBorder="1" applyAlignment="1" applyProtection="1">
      <alignment horizontal="right" vertical="center" wrapText="1"/>
      <protection locked="0"/>
    </xf>
    <xf numFmtId="164" fontId="6" fillId="0" borderId="23" xfId="56" applyNumberFormat="1" applyFont="1" applyFill="1" applyBorder="1" applyAlignment="1" applyProtection="1">
      <alignment horizontal="right" vertical="center" wrapText="1"/>
      <protection locked="0"/>
    </xf>
    <xf numFmtId="49" fontId="6" fillId="0" borderId="38" xfId="56" applyNumberFormat="1" applyFont="1" applyFill="1" applyBorder="1" applyAlignment="1" applyProtection="1">
      <alignment horizontal="left" vertical="center" wrapText="1" indent="1"/>
      <protection/>
    </xf>
    <xf numFmtId="0" fontId="6" fillId="0" borderId="26" xfId="56" applyFont="1" applyFill="1" applyBorder="1" applyAlignment="1" applyProtection="1">
      <alignment horizontal="left" vertical="center" wrapText="1" indent="2"/>
      <protection/>
    </xf>
    <xf numFmtId="164" fontId="6" fillId="0" borderId="39" xfId="56" applyNumberFormat="1" applyFont="1" applyFill="1" applyBorder="1" applyAlignment="1" applyProtection="1">
      <alignment horizontal="right" vertical="center" wrapText="1"/>
      <protection locked="0"/>
    </xf>
    <xf numFmtId="0" fontId="3" fillId="0" borderId="12" xfId="56" applyFont="1" applyFill="1" applyBorder="1" applyAlignment="1" applyProtection="1">
      <alignment horizontal="left" vertical="center" wrapText="1" indent="1"/>
      <protection/>
    </xf>
    <xf numFmtId="0" fontId="0" fillId="0" borderId="40" xfId="56" applyFont="1" applyFill="1" applyBorder="1">
      <alignment/>
      <protection/>
    </xf>
    <xf numFmtId="0" fontId="4" fillId="0" borderId="0" xfId="56" applyFont="1" applyFill="1" applyBorder="1" applyAlignment="1" applyProtection="1">
      <alignment horizontal="center" vertical="center" wrapText="1"/>
      <protection/>
    </xf>
    <xf numFmtId="0" fontId="4" fillId="0" borderId="0" xfId="56" applyFont="1" applyFill="1" applyBorder="1" applyAlignment="1" applyProtection="1">
      <alignment vertical="center" wrapText="1"/>
      <protection/>
    </xf>
    <xf numFmtId="164" fontId="4" fillId="0" borderId="0" xfId="56" applyNumberFormat="1" applyFont="1" applyFill="1" applyBorder="1" applyAlignment="1" applyProtection="1">
      <alignment vertical="center" wrapText="1"/>
      <protection/>
    </xf>
    <xf numFmtId="0" fontId="7" fillId="0" borderId="15" xfId="56" applyFont="1" applyFill="1" applyBorder="1" applyAlignment="1" applyProtection="1">
      <alignment vertical="center" wrapText="1"/>
      <protection/>
    </xf>
    <xf numFmtId="164" fontId="7" fillId="0" borderId="15" xfId="56" applyNumberFormat="1" applyFont="1" applyFill="1" applyBorder="1" applyAlignment="1" applyProtection="1">
      <alignment vertical="center" wrapText="1"/>
      <protection/>
    </xf>
    <xf numFmtId="164" fontId="7" fillId="0" borderId="17" xfId="56" applyNumberFormat="1" applyFont="1" applyFill="1" applyBorder="1" applyAlignment="1" applyProtection="1">
      <alignment vertical="center" wrapText="1"/>
      <protection/>
    </xf>
    <xf numFmtId="164" fontId="6" fillId="0" borderId="36" xfId="56" applyNumberFormat="1" applyFont="1" applyFill="1" applyBorder="1" applyAlignment="1" applyProtection="1">
      <alignment vertical="center" wrapText="1"/>
      <protection locked="0"/>
    </xf>
    <xf numFmtId="164" fontId="6" fillId="0" borderId="37" xfId="56" applyNumberFormat="1" applyFont="1" applyFill="1" applyBorder="1" applyAlignment="1" applyProtection="1">
      <alignment vertical="center" wrapText="1"/>
      <protection locked="0"/>
    </xf>
    <xf numFmtId="164" fontId="6" fillId="0" borderId="19" xfId="56" applyNumberFormat="1" applyFont="1" applyFill="1" applyBorder="1" applyAlignment="1" applyProtection="1">
      <alignment vertical="center" wrapText="1"/>
      <protection locked="0"/>
    </xf>
    <xf numFmtId="164" fontId="6" fillId="0" borderId="20" xfId="56" applyNumberFormat="1" applyFont="1" applyFill="1" applyBorder="1" applyAlignment="1" applyProtection="1">
      <alignment vertical="center" wrapText="1"/>
      <protection locked="0"/>
    </xf>
    <xf numFmtId="164" fontId="6" fillId="0" borderId="32" xfId="56" applyNumberFormat="1" applyFont="1" applyFill="1" applyBorder="1" applyAlignment="1" applyProtection="1">
      <alignment vertical="center" wrapText="1"/>
      <protection locked="0"/>
    </xf>
    <xf numFmtId="164" fontId="6" fillId="0" borderId="33" xfId="56" applyNumberFormat="1" applyFont="1" applyFill="1" applyBorder="1" applyAlignment="1" applyProtection="1">
      <alignment vertical="center" wrapText="1"/>
      <protection locked="0"/>
    </xf>
    <xf numFmtId="0" fontId="6" fillId="0" borderId="41" xfId="56" applyFont="1" applyFill="1" applyBorder="1" applyAlignment="1" applyProtection="1">
      <alignment horizontal="left" vertical="center" wrapText="1" indent="1"/>
      <protection/>
    </xf>
    <xf numFmtId="0" fontId="6" fillId="0" borderId="0" xfId="56" applyFont="1" applyFill="1" applyBorder="1" applyAlignment="1" applyProtection="1">
      <alignment horizontal="left" vertical="center" wrapText="1" indent="1"/>
      <protection/>
    </xf>
    <xf numFmtId="0" fontId="6" fillId="0" borderId="19" xfId="56" applyFont="1" applyFill="1" applyBorder="1" applyAlignment="1" applyProtection="1">
      <alignment horizontal="left" indent="1"/>
      <protection/>
    </xf>
    <xf numFmtId="0" fontId="6" fillId="0" borderId="32" xfId="56" applyFont="1" applyFill="1" applyBorder="1" applyAlignment="1" applyProtection="1">
      <alignment horizontal="left" vertical="center" wrapText="1" indent="1"/>
      <protection/>
    </xf>
    <xf numFmtId="0" fontId="7" fillId="0" borderId="12" xfId="56" applyFont="1" applyFill="1" applyBorder="1" applyAlignment="1" applyProtection="1">
      <alignment vertical="center" wrapText="1"/>
      <protection/>
    </xf>
    <xf numFmtId="164" fontId="7" fillId="0" borderId="12" xfId="56" applyNumberFormat="1" applyFont="1" applyFill="1" applyBorder="1" applyAlignment="1" applyProtection="1">
      <alignment vertical="center" wrapText="1"/>
      <protection/>
    </xf>
    <xf numFmtId="164" fontId="7" fillId="0" borderId="13" xfId="56" applyNumberFormat="1" applyFont="1" applyFill="1" applyBorder="1" applyAlignment="1" applyProtection="1">
      <alignment vertical="center" wrapText="1"/>
      <protection/>
    </xf>
    <xf numFmtId="164" fontId="6" fillId="0" borderId="29" xfId="56" applyNumberFormat="1" applyFont="1" applyFill="1" applyBorder="1" applyAlignment="1" applyProtection="1">
      <alignment vertical="center" wrapText="1"/>
      <protection locked="0"/>
    </xf>
    <xf numFmtId="164" fontId="6" fillId="0" borderId="30" xfId="56" applyNumberFormat="1" applyFont="1" applyFill="1" applyBorder="1" applyAlignment="1" applyProtection="1">
      <alignment vertical="center" wrapText="1"/>
      <protection locked="0"/>
    </xf>
    <xf numFmtId="164" fontId="7" fillId="0" borderId="12" xfId="56" applyNumberFormat="1" applyFont="1" applyFill="1" applyBorder="1" applyAlignment="1" applyProtection="1">
      <alignment vertical="center" wrapText="1"/>
      <protection locked="0"/>
    </xf>
    <xf numFmtId="164" fontId="7" fillId="0" borderId="13" xfId="56" applyNumberFormat="1" applyFont="1" applyFill="1" applyBorder="1" applyAlignment="1" applyProtection="1">
      <alignment vertical="center" wrapText="1"/>
      <protection locked="0"/>
    </xf>
    <xf numFmtId="0" fontId="14" fillId="0" borderId="12" xfId="56" applyFont="1" applyFill="1" applyBorder="1" applyAlignment="1" applyProtection="1">
      <alignment horizontal="left" vertical="center" wrapText="1" indent="1"/>
      <protection/>
    </xf>
    <xf numFmtId="164" fontId="6" fillId="0" borderId="22" xfId="56" applyNumberFormat="1" applyFont="1" applyFill="1" applyBorder="1" applyAlignment="1" applyProtection="1">
      <alignment vertical="center" wrapText="1"/>
      <protection locked="0"/>
    </xf>
    <xf numFmtId="164" fontId="6" fillId="0" borderId="23" xfId="56" applyNumberFormat="1" applyFont="1" applyFill="1" applyBorder="1" applyAlignment="1" applyProtection="1">
      <alignment vertical="center" wrapText="1"/>
      <protection locked="0"/>
    </xf>
    <xf numFmtId="0" fontId="6" fillId="0" borderId="26" xfId="56" applyFont="1" applyFill="1" applyBorder="1" applyAlignment="1" applyProtection="1">
      <alignment horizontal="left" vertical="center" wrapText="1" indent="1"/>
      <protection/>
    </xf>
    <xf numFmtId="164" fontId="6" fillId="24" borderId="39" xfId="56" applyNumberFormat="1" applyFont="1" applyFill="1" applyBorder="1" applyAlignment="1" applyProtection="1">
      <alignment horizontal="right" vertical="center" wrapText="1"/>
      <protection locked="0"/>
    </xf>
    <xf numFmtId="0" fontId="3" fillId="0" borderId="12" xfId="56" applyFont="1" applyFill="1" applyBorder="1" applyAlignment="1" applyProtection="1">
      <alignment vertical="center" wrapText="1"/>
      <protection/>
    </xf>
    <xf numFmtId="0" fontId="4" fillId="0" borderId="0" xfId="56" applyFont="1" applyFill="1">
      <alignment/>
      <protection/>
    </xf>
    <xf numFmtId="0" fontId="10" fillId="0" borderId="40" xfId="56" applyFill="1" applyBorder="1">
      <alignment/>
      <protection/>
    </xf>
    <xf numFmtId="0" fontId="15" fillId="0" borderId="0" xfId="56" applyFont="1" applyFill="1">
      <alignment/>
      <protection/>
    </xf>
    <xf numFmtId="3" fontId="7" fillId="0" borderId="12" xfId="56" applyNumberFormat="1" applyFont="1" applyFill="1" applyBorder="1" applyAlignment="1" applyProtection="1">
      <alignment horizontal="right" vertical="center" wrapText="1"/>
      <protection/>
    </xf>
    <xf numFmtId="3" fontId="7" fillId="0" borderId="13" xfId="56" applyNumberFormat="1" applyFont="1" applyFill="1" applyBorder="1" applyAlignment="1" applyProtection="1">
      <alignment horizontal="right" vertical="center" wrapText="1"/>
      <protection/>
    </xf>
    <xf numFmtId="3" fontId="6" fillId="0" borderId="29" xfId="56" applyNumberFormat="1" applyFont="1" applyFill="1" applyBorder="1" applyAlignment="1" applyProtection="1">
      <alignment horizontal="right" vertical="center" wrapText="1"/>
      <protection/>
    </xf>
    <xf numFmtId="3" fontId="6" fillId="0" borderId="30" xfId="56" applyNumberFormat="1" applyFont="1" applyFill="1" applyBorder="1" applyAlignment="1" applyProtection="1">
      <alignment horizontal="right" vertical="center" wrapText="1"/>
      <protection/>
    </xf>
    <xf numFmtId="3" fontId="6" fillId="0" borderId="26" xfId="56" applyNumberFormat="1" applyFont="1" applyFill="1" applyBorder="1" applyAlignment="1" applyProtection="1">
      <alignment horizontal="right" vertical="center" wrapText="1"/>
      <protection/>
    </xf>
    <xf numFmtId="3" fontId="6" fillId="0" borderId="39" xfId="56" applyNumberFormat="1" applyFont="1" applyFill="1" applyBorder="1" applyAlignment="1" applyProtection="1">
      <alignment horizontal="right" vertical="center" wrapText="1"/>
      <protection/>
    </xf>
    <xf numFmtId="164" fontId="4" fillId="0" borderId="0" xfId="0" applyNumberFormat="1" applyFont="1" applyFill="1" applyAlignment="1">
      <alignment horizontal="centerContinuous" vertical="center" wrapText="1"/>
    </xf>
    <xf numFmtId="164" fontId="0" fillId="0" borderId="0" xfId="0" applyNumberFormat="1" applyFill="1" applyAlignment="1">
      <alignment horizontal="centerContinuous" vertical="center"/>
    </xf>
    <xf numFmtId="164" fontId="0" fillId="0" borderId="0" xfId="0" applyNumberForma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right" vertical="center"/>
    </xf>
    <xf numFmtId="164" fontId="3" fillId="0" borderId="11" xfId="0" applyNumberFormat="1" applyFont="1" applyFill="1" applyBorder="1" applyAlignment="1">
      <alignment horizontal="centerContinuous" vertical="center" wrapText="1"/>
    </xf>
    <xf numFmtId="164" fontId="3" fillId="0" borderId="12" xfId="0" applyNumberFormat="1" applyFont="1" applyFill="1" applyBorder="1" applyAlignment="1">
      <alignment horizontal="centerContinuous" vertical="center" wrapText="1"/>
    </xf>
    <xf numFmtId="164" fontId="3" fillId="0" borderId="13" xfId="0" applyNumberFormat="1" applyFont="1" applyFill="1" applyBorder="1" applyAlignment="1">
      <alignment horizontal="centerContinuous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164" fontId="3" fillId="0" borderId="34" xfId="0" applyNumberFormat="1" applyFont="1" applyFill="1" applyBorder="1" applyAlignment="1">
      <alignment horizontal="center" vertical="center" wrapText="1"/>
    </xf>
    <xf numFmtId="164" fontId="16" fillId="0" borderId="40" xfId="0" applyNumberFormat="1" applyFont="1" applyFill="1" applyBorder="1" applyAlignment="1">
      <alignment horizontal="center" vertical="center" wrapText="1"/>
    </xf>
    <xf numFmtId="164" fontId="16" fillId="0" borderId="0" xfId="0" applyNumberFormat="1" applyFont="1" applyFill="1" applyAlignment="1">
      <alignment horizontal="center" vertical="center" wrapText="1"/>
    </xf>
    <xf numFmtId="164" fontId="7" fillId="0" borderId="16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164" fontId="7" fillId="0" borderId="13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Alignment="1">
      <alignment horizontal="center" vertical="center" wrapText="1"/>
    </xf>
    <xf numFmtId="164" fontId="0" fillId="0" borderId="42" xfId="0" applyNumberFormat="1" applyFill="1" applyBorder="1" applyAlignment="1">
      <alignment horizontal="left" vertical="center" wrapText="1" indent="1"/>
    </xf>
    <xf numFmtId="164" fontId="6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36" xfId="56" applyNumberFormat="1" applyFont="1" applyFill="1" applyBorder="1" applyAlignment="1" applyProtection="1">
      <alignment horizontal="right" vertical="center" wrapText="1"/>
      <protection locked="0"/>
    </xf>
    <xf numFmtId="164" fontId="6" fillId="0" borderId="37" xfId="56" applyNumberFormat="1" applyFont="1" applyFill="1" applyBorder="1" applyAlignment="1" applyProtection="1">
      <alignment horizontal="right" vertical="center" wrapText="1"/>
      <protection locked="0"/>
    </xf>
    <xf numFmtId="164" fontId="6" fillId="0" borderId="29" xfId="0" applyNumberFormat="1" applyFont="1" applyFill="1" applyBorder="1" applyAlignment="1" applyProtection="1">
      <alignment vertical="center" wrapText="1"/>
      <protection locked="0"/>
    </xf>
    <xf numFmtId="164" fontId="6" fillId="0" borderId="30" xfId="0" applyNumberFormat="1" applyFont="1" applyFill="1" applyBorder="1" applyAlignment="1" applyProtection="1">
      <alignment vertical="center" wrapText="1"/>
      <protection locked="0"/>
    </xf>
    <xf numFmtId="164" fontId="0" fillId="0" borderId="43" xfId="0" applyNumberFormat="1" applyFill="1" applyBorder="1" applyAlignment="1">
      <alignment horizontal="left" vertical="center" wrapText="1" indent="1"/>
    </xf>
    <xf numFmtId="164" fontId="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22" xfId="0" applyNumberFormat="1" applyFont="1" applyFill="1" applyBorder="1" applyAlignment="1" applyProtection="1">
      <alignment vertical="center" wrapText="1"/>
      <protection locked="0"/>
    </xf>
    <xf numFmtId="164" fontId="6" fillId="0" borderId="19" xfId="0" applyNumberFormat="1" applyFont="1" applyFill="1" applyBorder="1" applyAlignment="1" applyProtection="1">
      <alignment vertical="center" wrapText="1"/>
      <protection locked="0"/>
    </xf>
    <xf numFmtId="164" fontId="6" fillId="0" borderId="20" xfId="0" applyNumberFormat="1" applyFont="1" applyFill="1" applyBorder="1" applyAlignment="1" applyProtection="1">
      <alignment vertical="center" wrapText="1"/>
      <protection locked="0"/>
    </xf>
    <xf numFmtId="164" fontId="6" fillId="0" borderId="44" xfId="56" applyNumberFormat="1" applyFont="1" applyFill="1" applyBorder="1" applyAlignment="1" applyProtection="1">
      <alignment horizontal="right" vertical="center" wrapText="1"/>
      <protection locked="0"/>
    </xf>
    <xf numFmtId="164" fontId="6" fillId="0" borderId="43" xfId="56" applyNumberFormat="1" applyFont="1" applyFill="1" applyBorder="1" applyAlignment="1" applyProtection="1">
      <alignment horizontal="right" vertical="center" wrapText="1"/>
      <protection locked="0"/>
    </xf>
    <xf numFmtId="164" fontId="6" fillId="0" borderId="40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32" xfId="0" applyNumberFormat="1" applyFont="1" applyFill="1" applyBorder="1" applyAlignment="1" applyProtection="1">
      <alignment vertical="center" wrapText="1"/>
      <protection locked="0"/>
    </xf>
    <xf numFmtId="164" fontId="6" fillId="0" borderId="44" xfId="0" applyNumberFormat="1" applyFont="1" applyFill="1" applyBorder="1" applyAlignment="1" applyProtection="1">
      <alignment vertical="center" wrapText="1"/>
      <protection locked="0"/>
    </xf>
    <xf numFmtId="164" fontId="6" fillId="0" borderId="19" xfId="56" applyNumberFormat="1" applyFont="1" applyFill="1" applyBorder="1" applyAlignment="1" applyProtection="1">
      <alignment horizontal="right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6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33" xfId="0" applyNumberFormat="1" applyFont="1" applyFill="1" applyBorder="1" applyAlignment="1" applyProtection="1">
      <alignment vertical="center" wrapText="1"/>
      <protection locked="0"/>
    </xf>
    <xf numFmtId="164" fontId="16" fillId="0" borderId="16" xfId="0" applyNumberFormat="1" applyFont="1" applyFill="1" applyBorder="1" applyAlignment="1">
      <alignment horizontal="left" vertical="center" wrapText="1" indent="1"/>
    </xf>
    <xf numFmtId="164" fontId="7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12" xfId="0" applyNumberFormat="1" applyFont="1" applyFill="1" applyBorder="1" applyAlignment="1" applyProtection="1">
      <alignment vertical="center" wrapText="1"/>
      <protection/>
    </xf>
    <xf numFmtId="164" fontId="7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7" fillId="0" borderId="13" xfId="0" applyNumberFormat="1" applyFont="1" applyFill="1" applyBorder="1" applyAlignment="1" applyProtection="1">
      <alignment vertical="center" wrapText="1"/>
      <protection/>
    </xf>
    <xf numFmtId="164" fontId="16" fillId="0" borderId="45" xfId="0" applyNumberFormat="1" applyFont="1" applyFill="1" applyBorder="1" applyAlignment="1">
      <alignment horizontal="left" vertical="center" wrapText="1" indent="1"/>
    </xf>
    <xf numFmtId="164" fontId="7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22" xfId="0" applyNumberFormat="1" applyFont="1" applyFill="1" applyBorder="1" applyAlignment="1" applyProtection="1">
      <alignment horizontal="right" vertical="center" wrapText="1"/>
      <protection locked="0"/>
    </xf>
    <xf numFmtId="164" fontId="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22" xfId="0" applyNumberFormat="1" applyFont="1" applyFill="1" applyBorder="1" applyAlignment="1" applyProtection="1">
      <alignment horizontal="right" vertical="center" wrapText="1"/>
      <protection locked="0"/>
    </xf>
    <xf numFmtId="164" fontId="6" fillId="0" borderId="23" xfId="0" applyNumberFormat="1" applyFont="1" applyFill="1" applyBorder="1" applyAlignment="1" applyProtection="1">
      <alignment horizontal="right" vertical="center" wrapText="1"/>
      <protection locked="0"/>
    </xf>
    <xf numFmtId="164" fontId="16" fillId="0" borderId="43" xfId="0" applyNumberFormat="1" applyFont="1" applyFill="1" applyBorder="1" applyAlignment="1">
      <alignment horizontal="left" vertical="center" wrapText="1" indent="1"/>
    </xf>
    <xf numFmtId="164" fontId="7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7" fillId="0" borderId="29" xfId="0" applyNumberFormat="1" applyFont="1" applyFill="1" applyBorder="1" applyAlignment="1" applyProtection="1">
      <alignment horizontal="right" vertical="center" wrapText="1"/>
      <protection locked="0"/>
    </xf>
    <xf numFmtId="164" fontId="7" fillId="0" borderId="19" xfId="0" applyNumberFormat="1" applyFont="1" applyFill="1" applyBorder="1" applyAlignment="1" applyProtection="1">
      <alignment horizontal="right" vertical="center" wrapText="1"/>
      <protection locked="0"/>
    </xf>
    <xf numFmtId="164" fontId="6" fillId="0" borderId="19" xfId="0" applyNumberFormat="1" applyFont="1" applyFill="1" applyBorder="1" applyAlignment="1" applyProtection="1">
      <alignment horizontal="right" vertical="center" wrapText="1"/>
      <protection locked="0"/>
    </xf>
    <xf numFmtId="164" fontId="6" fillId="0" borderId="20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43" xfId="0" applyNumberFormat="1" applyFont="1" applyFill="1" applyBorder="1" applyAlignment="1">
      <alignment horizontal="left" vertical="center" wrapText="1" indent="1"/>
    </xf>
    <xf numFmtId="164" fontId="6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45" xfId="0" applyNumberFormat="1" applyFont="1" applyFill="1" applyBorder="1" applyAlignment="1">
      <alignment horizontal="left" vertical="center" wrapText="1" indent="1"/>
    </xf>
    <xf numFmtId="164" fontId="6" fillId="0" borderId="29" xfId="0" applyNumberFormat="1" applyFont="1" applyFill="1" applyBorder="1" applyAlignment="1" applyProtection="1">
      <alignment horizontal="right" vertical="center" wrapText="1"/>
      <protection locked="0"/>
    </xf>
    <xf numFmtId="164" fontId="6" fillId="0" borderId="30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46" xfId="0" applyNumberFormat="1" applyFill="1" applyBorder="1" applyAlignment="1">
      <alignment horizontal="left" vertical="center" wrapText="1" indent="1"/>
    </xf>
    <xf numFmtId="164" fontId="6" fillId="0" borderId="32" xfId="0" applyNumberFormat="1" applyFont="1" applyFill="1" applyBorder="1" applyAlignment="1" applyProtection="1">
      <alignment horizontal="right" vertical="center" wrapText="1"/>
      <protection locked="0"/>
    </xf>
    <xf numFmtId="164" fontId="6" fillId="0" borderId="33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47" xfId="0" applyNumberFormat="1" applyFill="1" applyBorder="1" applyAlignment="1">
      <alignment horizontal="left" vertical="center" wrapText="1" indent="1"/>
    </xf>
    <xf numFmtId="164" fontId="6" fillId="0" borderId="38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26" xfId="0" applyNumberFormat="1" applyFont="1" applyFill="1" applyBorder="1" applyAlignment="1" applyProtection="1">
      <alignment horizontal="right" vertical="center" wrapText="1"/>
      <protection locked="0"/>
    </xf>
    <xf numFmtId="164" fontId="6" fillId="24" borderId="26" xfId="0" applyNumberFormat="1" applyFont="1" applyFill="1" applyBorder="1" applyAlignment="1" applyProtection="1">
      <alignment horizontal="right" vertical="center" wrapText="1"/>
      <protection locked="0"/>
    </xf>
    <xf numFmtId="164" fontId="6" fillId="24" borderId="39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11" xfId="0" applyNumberFormat="1" applyFont="1" applyFill="1" applyBorder="1" applyAlignment="1">
      <alignment horizontal="left" vertical="center" wrapText="1" indent="1"/>
    </xf>
    <xf numFmtId="164" fontId="7" fillId="0" borderId="24" xfId="0" applyNumberFormat="1" applyFont="1" applyFill="1" applyBorder="1" applyAlignment="1">
      <alignment horizontal="left" vertical="center" wrapText="1" indent="1"/>
    </xf>
    <xf numFmtId="164" fontId="7" fillId="0" borderId="25" xfId="0" applyNumberFormat="1" applyFont="1" applyFill="1" applyBorder="1" applyAlignment="1" applyProtection="1">
      <alignment horizontal="right" vertical="center" wrapText="1"/>
      <protection/>
    </xf>
    <xf numFmtId="164" fontId="7" fillId="0" borderId="24" xfId="0" applyNumberFormat="1" applyFont="1" applyFill="1" applyBorder="1" applyAlignment="1">
      <alignment horizontal="right" vertical="center" wrapText="1" indent="1"/>
    </xf>
    <xf numFmtId="164" fontId="7" fillId="0" borderId="48" xfId="0" applyNumberFormat="1" applyFont="1" applyFill="1" applyBorder="1" applyAlignment="1" applyProtection="1">
      <alignment horizontal="right" vertical="center" wrapText="1"/>
      <protection/>
    </xf>
    <xf numFmtId="164" fontId="0" fillId="0" borderId="40" xfId="0" applyNumberFormat="1" applyFill="1" applyBorder="1" applyAlignment="1">
      <alignment vertical="center" wrapText="1"/>
    </xf>
    <xf numFmtId="164" fontId="13" fillId="0" borderId="0" xfId="0" applyNumberFormat="1" applyFont="1" applyFill="1" applyAlignment="1">
      <alignment vertical="center" wrapText="1"/>
    </xf>
    <xf numFmtId="164" fontId="7" fillId="0" borderId="12" xfId="0" applyNumberFormat="1" applyFont="1" applyFill="1" applyBorder="1" applyAlignment="1">
      <alignment vertical="center" wrapText="1"/>
    </xf>
    <xf numFmtId="164" fontId="7" fillId="0" borderId="13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164" fontId="10" fillId="0" borderId="0" xfId="0" applyNumberFormat="1" applyFont="1" applyFill="1" applyAlignment="1">
      <alignment horizontal="left" vertical="center" wrapText="1"/>
    </xf>
    <xf numFmtId="164" fontId="10" fillId="0" borderId="0" xfId="0" applyNumberFormat="1" applyFont="1" applyFill="1" applyAlignment="1">
      <alignment vertical="center" wrapText="1"/>
    </xf>
    <xf numFmtId="3" fontId="18" fillId="0" borderId="0" xfId="0" applyNumberFormat="1" applyFont="1" applyFill="1" applyAlignment="1">
      <alignment horizontal="right" vertical="center"/>
    </xf>
    <xf numFmtId="0" fontId="3" fillId="0" borderId="49" xfId="0" applyFont="1" applyFill="1" applyBorder="1" applyAlignment="1">
      <alignment vertical="center"/>
    </xf>
    <xf numFmtId="0" fontId="3" fillId="0" borderId="50" xfId="0" applyFont="1" applyFill="1" applyBorder="1" applyAlignment="1">
      <alignment vertical="center"/>
    </xf>
    <xf numFmtId="0" fontId="3" fillId="0" borderId="36" xfId="0" applyFont="1" applyFill="1" applyBorder="1" applyAlignment="1">
      <alignment horizontal="left" vertical="center" indent="1"/>
    </xf>
    <xf numFmtId="3" fontId="3" fillId="0" borderId="37" xfId="0" applyNumberFormat="1" applyFont="1" applyFill="1" applyBorder="1" applyAlignment="1" quotePrefix="1">
      <alignment horizontal="right" vertical="center"/>
    </xf>
    <xf numFmtId="0" fontId="4" fillId="0" borderId="0" xfId="0" applyFont="1" applyFill="1" applyAlignment="1">
      <alignment vertical="center"/>
    </xf>
    <xf numFmtId="0" fontId="3" fillId="0" borderId="51" xfId="0" applyFont="1" applyFill="1" applyBorder="1" applyAlignment="1">
      <alignment vertical="center"/>
    </xf>
    <xf numFmtId="0" fontId="3" fillId="0" borderId="52" xfId="0" applyFont="1" applyFill="1" applyBorder="1" applyAlignment="1">
      <alignment vertical="center"/>
    </xf>
    <xf numFmtId="0" fontId="3" fillId="0" borderId="26" xfId="0" applyFont="1" applyFill="1" applyBorder="1" applyAlignment="1" applyProtection="1">
      <alignment horizontal="center" vertical="center"/>
      <protection/>
    </xf>
    <xf numFmtId="3" fontId="3" fillId="0" borderId="27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horizontal="right"/>
    </xf>
    <xf numFmtId="0" fontId="16" fillId="0" borderId="0" xfId="0" applyFont="1" applyFill="1" applyAlignment="1">
      <alignment vertical="center"/>
    </xf>
    <xf numFmtId="0" fontId="3" fillId="0" borderId="49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Continuous" vertical="center" wrapText="1"/>
    </xf>
    <xf numFmtId="0" fontId="3" fillId="0" borderId="41" xfId="0" applyFont="1" applyFill="1" applyBorder="1" applyAlignment="1">
      <alignment horizontal="centerContinuous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3" fontId="3" fillId="0" borderId="56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center" wrapText="1" indent="1"/>
    </xf>
    <xf numFmtId="3" fontId="14" fillId="0" borderId="13" xfId="0" applyNumberFormat="1" applyFont="1" applyFill="1" applyBorder="1" applyAlignment="1" applyProtection="1">
      <alignment vertical="center" wrapText="1"/>
      <protection/>
    </xf>
    <xf numFmtId="0" fontId="19" fillId="0" borderId="0" xfId="0" applyFont="1" applyFill="1" applyAlignment="1">
      <alignment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 wrapText="1" indent="1"/>
    </xf>
    <xf numFmtId="3" fontId="6" fillId="0" borderId="20" xfId="0" applyNumberFormat="1" applyFont="1" applyFill="1" applyBorder="1" applyAlignment="1" applyProtection="1">
      <alignment vertical="center" wrapText="1"/>
      <protection locked="0"/>
    </xf>
    <xf numFmtId="0" fontId="20" fillId="0" borderId="0" xfId="0" applyFont="1" applyFill="1" applyAlignment="1">
      <alignment vertical="center" wrapText="1"/>
    </xf>
    <xf numFmtId="3" fontId="14" fillId="0" borderId="13" xfId="0" applyNumberFormat="1" applyFont="1" applyFill="1" applyBorder="1" applyAlignment="1">
      <alignment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left" vertical="center" wrapText="1" indent="1"/>
    </xf>
    <xf numFmtId="3" fontId="6" fillId="0" borderId="37" xfId="0" applyNumberFormat="1" applyFont="1" applyFill="1" applyBorder="1" applyAlignment="1" applyProtection="1">
      <alignment vertical="center" wrapText="1"/>
      <protection locked="0"/>
    </xf>
    <xf numFmtId="0" fontId="12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left" vertical="center" wrapText="1" indent="1"/>
    </xf>
    <xf numFmtId="3" fontId="6" fillId="0" borderId="23" xfId="0" applyNumberFormat="1" applyFont="1" applyFill="1" applyBorder="1" applyAlignment="1" applyProtection="1">
      <alignment vertical="center" wrapText="1"/>
      <protection locked="0"/>
    </xf>
    <xf numFmtId="0" fontId="20" fillId="0" borderId="0" xfId="0" applyFont="1" applyFill="1" applyAlignment="1">
      <alignment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left" vertical="center" wrapText="1" indent="1"/>
    </xf>
    <xf numFmtId="3" fontId="6" fillId="0" borderId="33" xfId="0" applyNumberFormat="1" applyFont="1" applyFill="1" applyBorder="1" applyAlignment="1" applyProtection="1">
      <alignment vertical="center" wrapText="1"/>
      <protection locked="0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left" vertical="center" wrapText="1" indent="1"/>
    </xf>
    <xf numFmtId="3" fontId="6" fillId="0" borderId="30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>
      <alignment horizontal="left" vertical="center" wrapText="1" indent="1"/>
    </xf>
    <xf numFmtId="3" fontId="6" fillId="0" borderId="57" xfId="0" applyNumberFormat="1" applyFont="1" applyFill="1" applyBorder="1" applyAlignment="1" applyProtection="1">
      <alignment vertical="center" wrapText="1"/>
      <protection locked="0"/>
    </xf>
    <xf numFmtId="0" fontId="14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1" fillId="0" borderId="58" xfId="0" applyFont="1" applyBorder="1" applyAlignment="1">
      <alignment horizontal="left" wrapText="1" indent="1"/>
    </xf>
    <xf numFmtId="3" fontId="6" fillId="0" borderId="59" xfId="0" applyNumberFormat="1" applyFont="1" applyFill="1" applyBorder="1" applyAlignment="1" applyProtection="1">
      <alignment vertical="center" wrapText="1"/>
      <protection/>
    </xf>
    <xf numFmtId="3" fontId="20" fillId="0" borderId="0" xfId="0" applyNumberFormat="1" applyFont="1" applyFill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left" wrapText="1" indent="1"/>
    </xf>
    <xf numFmtId="3" fontId="6" fillId="0" borderId="60" xfId="0" applyNumberFormat="1" applyFont="1" applyFill="1" applyBorder="1" applyAlignment="1" applyProtection="1">
      <alignment vertical="center" wrapText="1"/>
      <protection locked="0"/>
    </xf>
    <xf numFmtId="0" fontId="5" fillId="0" borderId="61" xfId="0" applyFont="1" applyBorder="1" applyAlignment="1">
      <alignment horizontal="left" wrapText="1" indent="1"/>
    </xf>
    <xf numFmtId="3" fontId="14" fillId="0" borderId="59" xfId="0" applyNumberFormat="1" applyFont="1" applyFill="1" applyBorder="1" applyAlignment="1">
      <alignment vertical="center" wrapText="1"/>
    </xf>
    <xf numFmtId="0" fontId="21" fillId="0" borderId="58" xfId="0" applyFont="1" applyFill="1" applyBorder="1" applyAlignment="1">
      <alignment horizontal="left" wrapText="1" indent="1"/>
    </xf>
    <xf numFmtId="0" fontId="14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 applyProtection="1">
      <alignment vertical="center" wrapText="1"/>
      <protection locked="0"/>
    </xf>
    <xf numFmtId="0" fontId="21" fillId="0" borderId="11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3" fillId="0" borderId="28" xfId="0" applyFont="1" applyBorder="1" applyAlignment="1">
      <alignment horizontal="center" wrapText="1"/>
    </xf>
    <xf numFmtId="0" fontId="24" fillId="0" borderId="29" xfId="0" applyFont="1" applyBorder="1" applyAlignment="1">
      <alignment horizontal="center" wrapText="1"/>
    </xf>
    <xf numFmtId="3" fontId="6" fillId="0" borderId="30" xfId="0" applyNumberFormat="1" applyFont="1" applyFill="1" applyBorder="1" applyAlignment="1" applyProtection="1">
      <alignment vertical="center" wrapText="1"/>
      <protection locked="0"/>
    </xf>
    <xf numFmtId="0" fontId="23" fillId="0" borderId="18" xfId="0" applyFont="1" applyBorder="1" applyAlignment="1">
      <alignment horizontal="center" wrapText="1"/>
    </xf>
    <xf numFmtId="0" fontId="24" fillId="0" borderId="19" xfId="0" applyFont="1" applyBorder="1" applyAlignment="1">
      <alignment horizontal="center" wrapText="1"/>
    </xf>
    <xf numFmtId="3" fontId="6" fillId="0" borderId="20" xfId="0" applyNumberFormat="1" applyFont="1" applyFill="1" applyBorder="1" applyAlignment="1" applyProtection="1">
      <alignment vertical="center" wrapText="1"/>
      <protection locked="0"/>
    </xf>
    <xf numFmtId="0" fontId="24" fillId="0" borderId="38" xfId="0" applyFont="1" applyBorder="1" applyAlignment="1">
      <alignment horizontal="center" wrapText="1"/>
    </xf>
    <xf numFmtId="0" fontId="24" fillId="0" borderId="26" xfId="0" applyFont="1" applyBorder="1" applyAlignment="1">
      <alignment horizontal="center" wrapText="1"/>
    </xf>
    <xf numFmtId="0" fontId="6" fillId="0" borderId="26" xfId="0" applyFont="1" applyFill="1" applyBorder="1" applyAlignment="1">
      <alignment horizontal="left" vertical="center" wrapText="1" indent="1"/>
    </xf>
    <xf numFmtId="3" fontId="6" fillId="0" borderId="39" xfId="0" applyNumberFormat="1" applyFont="1" applyFill="1" applyBorder="1" applyAlignment="1" applyProtection="1">
      <alignment vertical="center" wrapText="1"/>
      <protection locked="0"/>
    </xf>
    <xf numFmtId="0" fontId="25" fillId="0" borderId="24" xfId="0" applyFont="1" applyBorder="1" applyAlignment="1">
      <alignment horizontal="center" wrapText="1"/>
    </xf>
    <xf numFmtId="0" fontId="25" fillId="0" borderId="62" xfId="0" applyFont="1" applyBorder="1" applyAlignment="1">
      <alignment horizontal="center" wrapText="1"/>
    </xf>
    <xf numFmtId="0" fontId="26" fillId="0" borderId="62" xfId="0" applyFont="1" applyBorder="1" applyAlignment="1">
      <alignment horizontal="left" wrapText="1" indent="1"/>
    </xf>
    <xf numFmtId="3" fontId="7" fillId="0" borderId="27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 indent="1"/>
    </xf>
    <xf numFmtId="3" fontId="7" fillId="0" borderId="0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3" fontId="6" fillId="0" borderId="0" xfId="0" applyNumberFormat="1" applyFont="1" applyFill="1" applyAlignment="1">
      <alignment vertical="center" wrapText="1"/>
    </xf>
    <xf numFmtId="0" fontId="7" fillId="0" borderId="63" xfId="0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3" fontId="7" fillId="0" borderId="59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center" wrapText="1"/>
    </xf>
    <xf numFmtId="0" fontId="6" fillId="0" borderId="19" xfId="0" applyFont="1" applyFill="1" applyBorder="1" applyAlignment="1">
      <alignment horizontal="right" vertical="center" wrapText="1" indent="2"/>
    </xf>
    <xf numFmtId="49" fontId="12" fillId="0" borderId="29" xfId="56" applyNumberFormat="1" applyFont="1" applyFill="1" applyBorder="1" applyAlignment="1" applyProtection="1">
      <alignment horizontal="left" vertical="center" wrapText="1" indent="1"/>
      <protection/>
    </xf>
    <xf numFmtId="3" fontId="12" fillId="0" borderId="20" xfId="0" applyNumberFormat="1" applyFont="1" applyFill="1" applyBorder="1" applyAlignment="1" applyProtection="1">
      <alignment vertical="center" wrapText="1"/>
      <protection locked="0"/>
    </xf>
    <xf numFmtId="49" fontId="12" fillId="0" borderId="19" xfId="56" applyNumberFormat="1" applyFont="1" applyFill="1" applyBorder="1" applyAlignment="1" applyProtection="1" quotePrefix="1">
      <alignment horizontal="left" vertical="center" wrapText="1" indent="1"/>
      <protection/>
    </xf>
    <xf numFmtId="3" fontId="14" fillId="0" borderId="13" xfId="0" applyNumberFormat="1" applyFont="1" applyFill="1" applyBorder="1" applyAlignment="1" applyProtection="1">
      <alignment vertical="center" wrapText="1"/>
      <protection locked="0"/>
    </xf>
    <xf numFmtId="0" fontId="6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left" vertical="center" wrapText="1" indent="1"/>
    </xf>
    <xf numFmtId="3" fontId="7" fillId="0" borderId="65" xfId="0" applyNumberFormat="1" applyFont="1" applyFill="1" applyBorder="1" applyAlignment="1">
      <alignment vertical="center" wrapText="1"/>
    </xf>
    <xf numFmtId="3" fontId="0" fillId="0" borderId="0" xfId="0" applyNumberFormat="1" applyFill="1" applyAlignment="1">
      <alignment vertical="center" wrapText="1"/>
    </xf>
    <xf numFmtId="0" fontId="16" fillId="0" borderId="11" xfId="0" applyFont="1" applyFill="1" applyBorder="1" applyAlignment="1">
      <alignment horizontal="left" vertical="center"/>
    </xf>
    <xf numFmtId="0" fontId="0" fillId="0" borderId="64" xfId="0" applyFont="1" applyFill="1" applyBorder="1" applyAlignment="1">
      <alignment vertical="center" wrapText="1"/>
    </xf>
    <xf numFmtId="0" fontId="16" fillId="0" borderId="58" xfId="0" applyFont="1" applyFill="1" applyBorder="1" applyAlignment="1">
      <alignment vertical="center" wrapText="1"/>
    </xf>
    <xf numFmtId="4" fontId="16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27" xfId="0" applyNumberFormat="1" applyFont="1" applyFill="1" applyBorder="1" applyAlignment="1">
      <alignment vertical="center" wrapText="1"/>
    </xf>
    <xf numFmtId="164" fontId="7" fillId="0" borderId="65" xfId="0" applyNumberFormat="1" applyFont="1" applyFill="1" applyBorder="1" applyAlignment="1">
      <alignment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left" wrapText="1" indent="1"/>
    </xf>
    <xf numFmtId="3" fontId="7" fillId="0" borderId="16" xfId="0" applyNumberFormat="1" applyFont="1" applyFill="1" applyBorder="1" applyAlignment="1">
      <alignment vertical="center" wrapText="1"/>
    </xf>
    <xf numFmtId="3" fontId="0" fillId="0" borderId="0" xfId="0" applyNumberFormat="1" applyAlignment="1">
      <alignment/>
    </xf>
    <xf numFmtId="0" fontId="18" fillId="0" borderId="11" xfId="0" applyFont="1" applyBorder="1" applyAlignment="1">
      <alignment/>
    </xf>
    <xf numFmtId="3" fontId="18" fillId="0" borderId="13" xfId="0" applyNumberFormat="1" applyFont="1" applyBorder="1" applyAlignment="1">
      <alignment/>
    </xf>
    <xf numFmtId="0" fontId="0" fillId="0" borderId="28" xfId="0" applyFont="1" applyBorder="1" applyAlignment="1">
      <alignment/>
    </xf>
    <xf numFmtId="3" fontId="0" fillId="0" borderId="30" xfId="0" applyNumberFormat="1" applyFont="1" applyBorder="1" applyAlignment="1">
      <alignment horizontal="center"/>
    </xf>
    <xf numFmtId="0" fontId="0" fillId="0" borderId="31" xfId="0" applyFont="1" applyBorder="1" applyAlignment="1">
      <alignment/>
    </xf>
    <xf numFmtId="3" fontId="0" fillId="0" borderId="33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3" fontId="2" fillId="0" borderId="13" xfId="0" applyNumberFormat="1" applyFont="1" applyBorder="1" applyAlignment="1">
      <alignment horizontal="center"/>
    </xf>
    <xf numFmtId="164" fontId="19" fillId="0" borderId="0" xfId="0" applyNumberFormat="1" applyFont="1" applyFill="1" applyAlignment="1">
      <alignment horizontal="center" vertical="center" wrapText="1"/>
    </xf>
    <xf numFmtId="164" fontId="19" fillId="0" borderId="0" xfId="0" applyNumberFormat="1" applyFont="1" applyFill="1" applyAlignment="1">
      <alignment vertical="center" wrapText="1"/>
    </xf>
    <xf numFmtId="164" fontId="2" fillId="0" borderId="0" xfId="0" applyNumberFormat="1" applyFont="1" applyFill="1" applyAlignment="1">
      <alignment horizontal="right"/>
    </xf>
    <xf numFmtId="0" fontId="3" fillId="0" borderId="35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65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vertical="center" wrapText="1"/>
    </xf>
    <xf numFmtId="0" fontId="6" fillId="0" borderId="28" xfId="0" applyFont="1" applyFill="1" applyBorder="1" applyAlignment="1">
      <alignment horizontal="left" vertical="center" wrapText="1"/>
    </xf>
    <xf numFmtId="166" fontId="6" fillId="0" borderId="66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vertical="center" wrapText="1"/>
    </xf>
    <xf numFmtId="166" fontId="6" fillId="0" borderId="41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vertical="center" wrapText="1"/>
    </xf>
    <xf numFmtId="166" fontId="7" fillId="0" borderId="41" xfId="0" applyNumberFormat="1" applyFont="1" applyFill="1" applyBorder="1" applyAlignment="1">
      <alignment horizontal="center" vertical="center" wrapText="1"/>
    </xf>
    <xf numFmtId="164" fontId="7" fillId="0" borderId="19" xfId="0" applyNumberFormat="1" applyFont="1" applyFill="1" applyBorder="1" applyAlignment="1" applyProtection="1">
      <alignment vertical="center" wrapText="1"/>
      <protection locked="0"/>
    </xf>
    <xf numFmtId="0" fontId="16" fillId="0" borderId="0" xfId="0" applyFont="1" applyFill="1" applyAlignment="1">
      <alignment vertical="center" wrapText="1"/>
    </xf>
    <xf numFmtId="0" fontId="6" fillId="0" borderId="31" xfId="0" applyFont="1" applyFill="1" applyBorder="1" applyAlignment="1">
      <alignment vertical="center" wrapText="1"/>
    </xf>
    <xf numFmtId="166" fontId="6" fillId="0" borderId="67" xfId="0" applyNumberFormat="1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vertical="center" wrapText="1"/>
    </xf>
    <xf numFmtId="166" fontId="7" fillId="0" borderId="67" xfId="0" applyNumberFormat="1" applyFont="1" applyFill="1" applyBorder="1" applyAlignment="1">
      <alignment horizontal="center" vertical="center" wrapText="1"/>
    </xf>
    <xf numFmtId="164" fontId="7" fillId="0" borderId="32" xfId="0" applyNumberFormat="1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>
      <alignment vertical="center" wrapText="1"/>
    </xf>
    <xf numFmtId="166" fontId="7" fillId="0" borderId="58" xfId="0" applyNumberFormat="1" applyFont="1" applyFill="1" applyBorder="1" applyAlignment="1">
      <alignment horizontal="center" vertical="center" wrapText="1"/>
    </xf>
    <xf numFmtId="164" fontId="7" fillId="0" borderId="12" xfId="0" applyNumberFormat="1" applyFont="1" applyFill="1" applyBorder="1" applyAlignment="1">
      <alignment vertical="center" wrapText="1"/>
    </xf>
    <xf numFmtId="164" fontId="7" fillId="0" borderId="13" xfId="0" applyNumberFormat="1" applyFont="1" applyFill="1" applyBorder="1" applyAlignment="1">
      <alignment vertical="center" wrapText="1"/>
    </xf>
    <xf numFmtId="0" fontId="6" fillId="0" borderId="28" xfId="0" applyFont="1" applyFill="1" applyBorder="1" applyAlignment="1">
      <alignment vertical="center" wrapText="1"/>
    </xf>
    <xf numFmtId="164" fontId="7" fillId="0" borderId="20" xfId="0" applyNumberFormat="1" applyFont="1" applyFill="1" applyBorder="1" applyAlignment="1" applyProtection="1">
      <alignment vertical="center" wrapText="1"/>
      <protection locked="0"/>
    </xf>
    <xf numFmtId="0" fontId="7" fillId="0" borderId="38" xfId="0" applyFont="1" applyFill="1" applyBorder="1" applyAlignment="1">
      <alignment vertical="center" wrapText="1"/>
    </xf>
    <xf numFmtId="166" fontId="7" fillId="0" borderId="52" xfId="0" applyNumberFormat="1" applyFont="1" applyFill="1" applyBorder="1" applyAlignment="1">
      <alignment horizontal="center" vertical="center" wrapText="1"/>
    </xf>
    <xf numFmtId="164" fontId="7" fillId="0" borderId="26" xfId="0" applyNumberFormat="1" applyFont="1" applyFill="1" applyBorder="1" applyAlignment="1" applyProtection="1">
      <alignment vertical="center" wrapText="1"/>
      <protection locked="0"/>
    </xf>
    <xf numFmtId="164" fontId="7" fillId="0" borderId="39" xfId="0" applyNumberFormat="1" applyFont="1" applyFill="1" applyBorder="1" applyAlignment="1" applyProtection="1">
      <alignment vertical="center" wrapText="1"/>
      <protection locked="0"/>
    </xf>
    <xf numFmtId="0" fontId="3" fillId="0" borderId="24" xfId="0" applyFont="1" applyFill="1" applyBorder="1" applyAlignment="1">
      <alignment vertical="center" wrapText="1"/>
    </xf>
    <xf numFmtId="166" fontId="7" fillId="0" borderId="62" xfId="0" applyNumberFormat="1" applyFont="1" applyFill="1" applyBorder="1" applyAlignment="1">
      <alignment horizontal="center" vertical="center" wrapText="1"/>
    </xf>
    <xf numFmtId="164" fontId="7" fillId="0" borderId="25" xfId="0" applyNumberFormat="1" applyFont="1" applyFill="1" applyBorder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3" fillId="0" borderId="68" xfId="0" applyFont="1" applyFill="1" applyBorder="1" applyAlignment="1">
      <alignment vertical="center" wrapText="1"/>
    </xf>
    <xf numFmtId="166" fontId="7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vertical="center" wrapText="1"/>
    </xf>
    <xf numFmtId="0" fontId="6" fillId="0" borderId="35" xfId="0" applyFont="1" applyFill="1" applyBorder="1" applyAlignment="1">
      <alignment vertical="center" wrapText="1"/>
    </xf>
    <xf numFmtId="0" fontId="6" fillId="0" borderId="50" xfId="0" applyFont="1" applyFill="1" applyBorder="1" applyAlignment="1">
      <alignment horizontal="center" vertical="center" wrapText="1"/>
    </xf>
    <xf numFmtId="164" fontId="6" fillId="0" borderId="36" xfId="0" applyNumberFormat="1" applyFont="1" applyFill="1" applyBorder="1" applyAlignment="1" applyProtection="1">
      <alignment vertical="center" wrapText="1"/>
      <protection locked="0"/>
    </xf>
    <xf numFmtId="0" fontId="6" fillId="0" borderId="66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67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0" fontId="6" fillId="0" borderId="67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7" fillId="0" borderId="69" xfId="0" applyFont="1" applyFill="1" applyBorder="1" applyAlignment="1">
      <alignment horizontal="center" vertical="center" wrapText="1"/>
    </xf>
    <xf numFmtId="164" fontId="7" fillId="0" borderId="15" xfId="0" applyNumberFormat="1" applyFont="1" applyFill="1" applyBorder="1" applyAlignment="1">
      <alignment vertical="center" wrapText="1"/>
    </xf>
    <xf numFmtId="164" fontId="7" fillId="0" borderId="17" xfId="0" applyNumberFormat="1" applyFont="1" applyFill="1" applyBorder="1" applyAlignment="1">
      <alignment vertical="center" wrapText="1"/>
    </xf>
    <xf numFmtId="0" fontId="17" fillId="0" borderId="11" xfId="0" applyFont="1" applyBorder="1" applyAlignment="1">
      <alignment vertical="center" wrapText="1"/>
    </xf>
    <xf numFmtId="0" fontId="17" fillId="0" borderId="12" xfId="0" applyFont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17" fillId="0" borderId="21" xfId="0" applyFont="1" applyBorder="1" applyAlignment="1">
      <alignment vertical="center" wrapText="1"/>
    </xf>
    <xf numFmtId="0" fontId="17" fillId="0" borderId="22" xfId="0" applyFont="1" applyBorder="1" applyAlignment="1">
      <alignment horizontal="center" vertical="center" wrapText="1"/>
    </xf>
    <xf numFmtId="164" fontId="7" fillId="0" borderId="22" xfId="0" applyNumberFormat="1" applyFont="1" applyFill="1" applyBorder="1" applyAlignment="1">
      <alignment vertical="center" wrapText="1"/>
    </xf>
    <xf numFmtId="164" fontId="7" fillId="0" borderId="23" xfId="0" applyNumberFormat="1" applyFont="1" applyFill="1" applyBorder="1" applyAlignment="1">
      <alignment vertical="center" wrapText="1"/>
    </xf>
    <xf numFmtId="164" fontId="16" fillId="0" borderId="12" xfId="0" applyNumberFormat="1" applyFont="1" applyFill="1" applyBorder="1" applyAlignment="1">
      <alignment/>
    </xf>
    <xf numFmtId="164" fontId="16" fillId="0" borderId="13" xfId="0" applyNumberFormat="1" applyFont="1" applyFill="1" applyBorder="1" applyAlignment="1">
      <alignment/>
    </xf>
    <xf numFmtId="0" fontId="17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center" vertical="center" wrapText="1"/>
    </xf>
    <xf numFmtId="164" fontId="16" fillId="0" borderId="25" xfId="0" applyNumberFormat="1" applyFont="1" applyFill="1" applyBorder="1" applyAlignment="1">
      <alignment/>
    </xf>
    <xf numFmtId="164" fontId="16" fillId="0" borderId="65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3" fillId="0" borderId="14" xfId="57" applyFont="1" applyFill="1" applyBorder="1" applyAlignment="1" applyProtection="1">
      <alignment horizontal="center" vertical="center" wrapText="1"/>
      <protection/>
    </xf>
    <xf numFmtId="0" fontId="3" fillId="0" borderId="15" xfId="57" applyFont="1" applyFill="1" applyBorder="1" applyAlignment="1" applyProtection="1">
      <alignment horizontal="center" vertical="center"/>
      <protection/>
    </xf>
    <xf numFmtId="0" fontId="3" fillId="0" borderId="17" xfId="57" applyFont="1" applyFill="1" applyBorder="1" applyAlignment="1" applyProtection="1">
      <alignment horizontal="center" vertical="center"/>
      <protection/>
    </xf>
    <xf numFmtId="0" fontId="10" fillId="0" borderId="0" xfId="57" applyFill="1" applyProtection="1">
      <alignment/>
      <protection/>
    </xf>
    <xf numFmtId="0" fontId="6" fillId="0" borderId="11" xfId="57" applyFont="1" applyFill="1" applyBorder="1" applyAlignment="1" applyProtection="1">
      <alignment horizontal="left" vertical="center" indent="1"/>
      <protection/>
    </xf>
    <xf numFmtId="0" fontId="10" fillId="0" borderId="0" xfId="57" applyFill="1" applyAlignment="1" applyProtection="1">
      <alignment vertical="center"/>
      <protection/>
    </xf>
    <xf numFmtId="0" fontId="6" fillId="0" borderId="21" xfId="57" applyFont="1" applyFill="1" applyBorder="1" applyAlignment="1" applyProtection="1">
      <alignment horizontal="left" vertical="center" indent="1"/>
      <protection/>
    </xf>
    <xf numFmtId="0" fontId="6" fillId="0" borderId="22" xfId="57" applyFont="1" applyFill="1" applyBorder="1" applyAlignment="1" applyProtection="1">
      <alignment horizontal="left" vertical="center" indent="1"/>
      <protection/>
    </xf>
    <xf numFmtId="164" fontId="6" fillId="0" borderId="22" xfId="57" applyNumberFormat="1" applyFont="1" applyFill="1" applyBorder="1" applyAlignment="1" applyProtection="1">
      <alignment vertical="center"/>
      <protection locked="0"/>
    </xf>
    <xf numFmtId="164" fontId="6" fillId="0" borderId="23" xfId="57" applyNumberFormat="1" applyFont="1" applyFill="1" applyBorder="1" applyAlignment="1" applyProtection="1">
      <alignment vertical="center"/>
      <protection/>
    </xf>
    <xf numFmtId="0" fontId="6" fillId="0" borderId="18" xfId="57" applyFont="1" applyFill="1" applyBorder="1" applyAlignment="1" applyProtection="1">
      <alignment horizontal="left" vertical="center" indent="1"/>
      <protection/>
    </xf>
    <xf numFmtId="0" fontId="6" fillId="0" borderId="19" xfId="57" applyFont="1" applyFill="1" applyBorder="1" applyAlignment="1" applyProtection="1">
      <alignment horizontal="left" vertical="center" indent="1"/>
      <protection locked="0"/>
    </xf>
    <xf numFmtId="164" fontId="6" fillId="0" borderId="19" xfId="57" applyNumberFormat="1" applyFont="1" applyFill="1" applyBorder="1" applyAlignment="1" applyProtection="1">
      <alignment vertical="center"/>
      <protection locked="0"/>
    </xf>
    <xf numFmtId="164" fontId="6" fillId="0" borderId="20" xfId="57" applyNumberFormat="1" applyFont="1" applyFill="1" applyBorder="1" applyAlignment="1" applyProtection="1">
      <alignment vertical="center"/>
      <protection/>
    </xf>
    <xf numFmtId="0" fontId="10" fillId="0" borderId="0" xfId="57" applyFill="1" applyAlignment="1" applyProtection="1">
      <alignment vertical="center"/>
      <protection locked="0"/>
    </xf>
    <xf numFmtId="0" fontId="6" fillId="0" borderId="29" xfId="57" applyFont="1" applyFill="1" applyBorder="1" applyAlignment="1" applyProtection="1">
      <alignment horizontal="left" vertical="center" indent="1"/>
      <protection locked="0"/>
    </xf>
    <xf numFmtId="164" fontId="6" fillId="0" borderId="29" xfId="57" applyNumberFormat="1" applyFont="1" applyFill="1" applyBorder="1" applyAlignment="1" applyProtection="1">
      <alignment vertical="center"/>
      <protection locked="0"/>
    </xf>
    <xf numFmtId="164" fontId="6" fillId="0" borderId="30" xfId="57" applyNumberFormat="1" applyFont="1" applyFill="1" applyBorder="1" applyAlignment="1" applyProtection="1">
      <alignment vertical="center"/>
      <protection/>
    </xf>
    <xf numFmtId="0" fontId="6" fillId="0" borderId="32" xfId="57" applyFont="1" applyFill="1" applyBorder="1" applyAlignment="1" applyProtection="1">
      <alignment horizontal="left" vertical="center" indent="1"/>
      <protection locked="0"/>
    </xf>
    <xf numFmtId="164" fontId="6" fillId="0" borderId="32" xfId="57" applyNumberFormat="1" applyFont="1" applyFill="1" applyBorder="1" applyAlignment="1" applyProtection="1">
      <alignment vertical="center"/>
      <protection locked="0"/>
    </xf>
    <xf numFmtId="164" fontId="6" fillId="0" borderId="33" xfId="57" applyNumberFormat="1" applyFont="1" applyFill="1" applyBorder="1" applyAlignment="1" applyProtection="1">
      <alignment vertical="center"/>
      <protection/>
    </xf>
    <xf numFmtId="0" fontId="3" fillId="0" borderId="12" xfId="57" applyFont="1" applyFill="1" applyBorder="1" applyAlignment="1" applyProtection="1">
      <alignment horizontal="left" vertical="center" indent="1"/>
      <protection/>
    </xf>
    <xf numFmtId="164" fontId="7" fillId="0" borderId="12" xfId="57" applyNumberFormat="1" applyFont="1" applyFill="1" applyBorder="1" applyAlignment="1" applyProtection="1">
      <alignment vertical="center"/>
      <protection/>
    </xf>
    <xf numFmtId="164" fontId="7" fillId="0" borderId="13" xfId="57" applyNumberFormat="1" applyFont="1" applyFill="1" applyBorder="1" applyAlignment="1" applyProtection="1">
      <alignment vertical="center"/>
      <protection/>
    </xf>
    <xf numFmtId="0" fontId="6" fillId="0" borderId="28" xfId="57" applyFont="1" applyFill="1" applyBorder="1" applyAlignment="1" applyProtection="1">
      <alignment horizontal="left" vertical="center" indent="1"/>
      <protection/>
    </xf>
    <xf numFmtId="164" fontId="10" fillId="0" borderId="0" xfId="57" applyNumberFormat="1" applyFill="1" applyAlignment="1" applyProtection="1">
      <alignment vertical="center"/>
      <protection locked="0"/>
    </xf>
    <xf numFmtId="0" fontId="7" fillId="0" borderId="11" xfId="57" applyFont="1" applyFill="1" applyBorder="1" applyAlignment="1" applyProtection="1">
      <alignment horizontal="left" vertical="center" indent="1"/>
      <protection/>
    </xf>
    <xf numFmtId="0" fontId="7" fillId="0" borderId="11" xfId="57" applyFont="1" applyFill="1" applyBorder="1" applyAlignment="1" applyProtection="1">
      <alignment horizontal="center"/>
      <protection/>
    </xf>
    <xf numFmtId="0" fontId="3" fillId="0" borderId="12" xfId="57" applyFont="1" applyFill="1" applyBorder="1" applyAlignment="1" applyProtection="1">
      <alignment horizontal="left" indent="1"/>
      <protection locked="0"/>
    </xf>
    <xf numFmtId="164" fontId="7" fillId="0" borderId="12" xfId="57" applyNumberFormat="1" applyFont="1" applyFill="1" applyBorder="1" applyProtection="1">
      <alignment/>
      <protection/>
    </xf>
    <xf numFmtId="164" fontId="7" fillId="0" borderId="13" xfId="57" applyNumberFormat="1" applyFont="1" applyFill="1" applyBorder="1" applyProtection="1">
      <alignment/>
      <protection/>
    </xf>
    <xf numFmtId="0" fontId="10" fillId="0" borderId="0" xfId="57" applyFill="1" applyProtection="1">
      <alignment/>
      <protection locked="0"/>
    </xf>
    <xf numFmtId="0" fontId="0" fillId="0" borderId="0" xfId="57" applyFont="1" applyFill="1" applyProtection="1">
      <alignment/>
      <protection/>
    </xf>
    <xf numFmtId="0" fontId="28" fillId="0" borderId="0" xfId="57" applyFont="1" applyFill="1" applyProtection="1">
      <alignment/>
      <protection locked="0"/>
    </xf>
    <xf numFmtId="0" fontId="4" fillId="0" borderId="0" xfId="57" applyFont="1" applyFill="1" applyProtection="1">
      <alignment/>
      <protection locked="0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horizontal="center" vertical="center" wrapText="1"/>
    </xf>
    <xf numFmtId="164" fontId="6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12" fillId="0" borderId="0" xfId="0" applyFont="1" applyFill="1" applyAlignment="1">
      <alignment vertical="center" wrapText="1"/>
    </xf>
    <xf numFmtId="0" fontId="22" fillId="0" borderId="12" xfId="0" applyFont="1" applyFill="1" applyBorder="1" applyAlignment="1">
      <alignment horizontal="center" wrapText="1"/>
    </xf>
    <xf numFmtId="0" fontId="24" fillId="0" borderId="29" xfId="0" applyFont="1" applyFill="1" applyBorder="1" applyAlignment="1">
      <alignment horizontal="center" wrapText="1"/>
    </xf>
    <xf numFmtId="0" fontId="24" fillId="0" borderId="19" xfId="0" applyFont="1" applyFill="1" applyBorder="1" applyAlignment="1">
      <alignment horizontal="center" wrapText="1"/>
    </xf>
    <xf numFmtId="0" fontId="24" fillId="0" borderId="26" xfId="0" applyFont="1" applyFill="1" applyBorder="1" applyAlignment="1">
      <alignment horizontal="center" wrapText="1"/>
    </xf>
    <xf numFmtId="0" fontId="25" fillId="0" borderId="62" xfId="0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 wrapText="1"/>
    </xf>
    <xf numFmtId="0" fontId="23" fillId="0" borderId="28" xfId="0" applyFont="1" applyFill="1" applyBorder="1" applyAlignment="1">
      <alignment horizontal="center" wrapText="1"/>
    </xf>
    <xf numFmtId="0" fontId="23" fillId="0" borderId="18" xfId="0" applyFont="1" applyFill="1" applyBorder="1" applyAlignment="1">
      <alignment horizontal="center" wrapText="1"/>
    </xf>
    <xf numFmtId="0" fontId="24" fillId="0" borderId="38" xfId="0" applyFont="1" applyFill="1" applyBorder="1" applyAlignment="1">
      <alignment horizontal="center" wrapText="1"/>
    </xf>
    <xf numFmtId="0" fontId="25" fillId="0" borderId="24" xfId="0" applyFont="1" applyFill="1" applyBorder="1" applyAlignment="1">
      <alignment horizontal="center" wrapText="1"/>
    </xf>
    <xf numFmtId="3" fontId="6" fillId="0" borderId="17" xfId="0" applyNumberFormat="1" applyFont="1" applyFill="1" applyBorder="1" applyAlignment="1" applyProtection="1">
      <alignment vertical="center" wrapText="1"/>
      <protection locked="0"/>
    </xf>
    <xf numFmtId="0" fontId="21" fillId="0" borderId="64" xfId="0" applyFont="1" applyBorder="1" applyAlignment="1">
      <alignment horizontal="left" wrapText="1" indent="1"/>
    </xf>
    <xf numFmtId="0" fontId="6" fillId="0" borderId="0" xfId="0" applyFont="1" applyFill="1" applyBorder="1" applyAlignment="1">
      <alignment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right" vertical="center" wrapText="1" indent="2"/>
    </xf>
    <xf numFmtId="3" fontId="0" fillId="0" borderId="60" xfId="0" applyNumberFormat="1" applyFill="1" applyBorder="1" applyAlignment="1">
      <alignment vertical="center" wrapText="1"/>
    </xf>
    <xf numFmtId="0" fontId="6" fillId="0" borderId="26" xfId="0" applyFont="1" applyFill="1" applyBorder="1" applyAlignment="1">
      <alignment horizontal="right" vertical="center" wrapText="1" indent="2"/>
    </xf>
    <xf numFmtId="3" fontId="6" fillId="0" borderId="39" xfId="0" applyNumberFormat="1" applyFont="1" applyFill="1" applyBorder="1" applyAlignment="1" applyProtection="1">
      <alignment vertical="center" wrapText="1"/>
      <protection locked="0"/>
    </xf>
    <xf numFmtId="3" fontId="7" fillId="0" borderId="16" xfId="0" applyNumberFormat="1" applyFont="1" applyFill="1" applyBorder="1" applyAlignment="1" applyProtection="1">
      <alignment vertical="center" wrapText="1"/>
      <protection locked="0"/>
    </xf>
    <xf numFmtId="164" fontId="18" fillId="0" borderId="0" xfId="0" applyNumberFormat="1" applyFont="1" applyFill="1" applyAlignment="1">
      <alignment horizontal="right" vertical="center"/>
    </xf>
    <xf numFmtId="0" fontId="3" fillId="0" borderId="37" xfId="0" applyFont="1" applyFill="1" applyBorder="1" applyAlignment="1" quotePrefix="1">
      <alignment horizontal="right" vertical="center"/>
    </xf>
    <xf numFmtId="0" fontId="3" fillId="0" borderId="2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7" fillId="0" borderId="13" xfId="0" applyFont="1" applyFill="1" applyBorder="1" applyAlignment="1">
      <alignment horizontal="center" vertical="center" wrapText="1"/>
    </xf>
    <xf numFmtId="164" fontId="3" fillId="0" borderId="56" xfId="0" applyNumberFormat="1" applyFont="1" applyFill="1" applyBorder="1" applyAlignment="1">
      <alignment horizontal="center" vertical="center" wrapText="1"/>
    </xf>
    <xf numFmtId="164" fontId="14" fillId="0" borderId="13" xfId="0" applyNumberFormat="1" applyFont="1" applyFill="1" applyBorder="1" applyAlignment="1" applyProtection="1">
      <alignment vertical="center" wrapText="1"/>
      <protection/>
    </xf>
    <xf numFmtId="164" fontId="14" fillId="0" borderId="13" xfId="0" applyNumberFormat="1" applyFont="1" applyFill="1" applyBorder="1" applyAlignment="1">
      <alignment vertical="center" wrapText="1"/>
    </xf>
    <xf numFmtId="164" fontId="6" fillId="0" borderId="23" xfId="0" applyNumberFormat="1" applyFont="1" applyFill="1" applyBorder="1" applyAlignment="1" applyProtection="1">
      <alignment vertical="center" wrapText="1"/>
      <protection locked="0"/>
    </xf>
    <xf numFmtId="164" fontId="6" fillId="0" borderId="59" xfId="0" applyNumberFormat="1" applyFont="1" applyFill="1" applyBorder="1" applyAlignment="1" applyProtection="1">
      <alignment vertical="center" wrapText="1"/>
      <protection/>
    </xf>
    <xf numFmtId="164" fontId="14" fillId="0" borderId="59" xfId="0" applyNumberFormat="1" applyFont="1" applyFill="1" applyBorder="1" applyAlignment="1">
      <alignment vertical="center" wrapText="1"/>
    </xf>
    <xf numFmtId="164" fontId="7" fillId="0" borderId="0" xfId="0" applyNumberFormat="1" applyFont="1" applyFill="1" applyBorder="1" applyAlignment="1">
      <alignment vertical="center" wrapText="1"/>
    </xf>
    <xf numFmtId="164" fontId="7" fillId="0" borderId="59" xfId="0" applyNumberFormat="1" applyFont="1" applyFill="1" applyBorder="1" applyAlignment="1">
      <alignment horizontal="center" vertical="center" wrapText="1"/>
    </xf>
    <xf numFmtId="165" fontId="16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17" xfId="0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right" wrapText="1"/>
    </xf>
    <xf numFmtId="164" fontId="0" fillId="0" borderId="0" xfId="0" applyNumberFormat="1" applyFill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 applyProtection="1">
      <alignment horizontal="left" vertical="center" wrapText="1" indent="1"/>
      <protection locked="0"/>
    </xf>
    <xf numFmtId="164" fontId="6" fillId="0" borderId="37" xfId="0" applyNumberFormat="1" applyFont="1" applyFill="1" applyBorder="1" applyAlignment="1" applyProtection="1">
      <alignment horizontal="right" vertical="center" wrapText="1" indent="3"/>
      <protection locked="0"/>
    </xf>
    <xf numFmtId="0" fontId="5" fillId="0" borderId="18" xfId="0" applyFont="1" applyFill="1" applyBorder="1" applyAlignment="1" applyProtection="1">
      <alignment horizontal="left" vertical="center" wrapText="1" indent="1"/>
      <protection locked="0"/>
    </xf>
    <xf numFmtId="164" fontId="6" fillId="0" borderId="20" xfId="0" applyNumberFormat="1" applyFont="1" applyFill="1" applyBorder="1" applyAlignment="1" applyProtection="1">
      <alignment horizontal="right" vertical="center" wrapText="1" indent="3"/>
      <protection locked="0"/>
    </xf>
    <xf numFmtId="0" fontId="0" fillId="0" borderId="21" xfId="0" applyFill="1" applyBorder="1" applyAlignment="1" applyProtection="1">
      <alignment horizontal="left" vertical="center" wrapText="1" indent="1"/>
      <protection locked="0"/>
    </xf>
    <xf numFmtId="0" fontId="6" fillId="0" borderId="18" xfId="0" applyFont="1" applyFill="1" applyBorder="1" applyAlignment="1" applyProtection="1">
      <alignment horizontal="left" vertical="center" wrapText="1" indent="1"/>
      <protection locked="0"/>
    </xf>
    <xf numFmtId="0" fontId="6" fillId="0" borderId="31" xfId="0" applyFont="1" applyFill="1" applyBorder="1" applyAlignment="1" applyProtection="1">
      <alignment horizontal="left" vertical="center" wrapText="1" indent="1"/>
      <protection locked="0"/>
    </xf>
    <xf numFmtId="164" fontId="6" fillId="0" borderId="33" xfId="0" applyNumberFormat="1" applyFont="1" applyFill="1" applyBorder="1" applyAlignment="1" applyProtection="1">
      <alignment horizontal="right" vertical="center" wrapText="1" indent="3"/>
      <protection locked="0"/>
    </xf>
    <xf numFmtId="0" fontId="3" fillId="0" borderId="11" xfId="0" applyFont="1" applyFill="1" applyBorder="1" applyAlignment="1">
      <alignment horizontal="left" vertical="center" wrapText="1" indent="1"/>
    </xf>
    <xf numFmtId="164" fontId="7" fillId="0" borderId="13" xfId="0" applyNumberFormat="1" applyFont="1" applyFill="1" applyBorder="1" applyAlignment="1">
      <alignment horizontal="right" vertical="center" wrapText="1" indent="3"/>
    </xf>
    <xf numFmtId="164" fontId="11" fillId="0" borderId="10" xfId="56" applyNumberFormat="1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right"/>
      <protection/>
    </xf>
    <xf numFmtId="0" fontId="6" fillId="0" borderId="70" xfId="56" applyFont="1" applyFill="1" applyBorder="1" applyAlignment="1" applyProtection="1">
      <alignment horizontal="left" vertical="center" wrapText="1"/>
      <protection/>
    </xf>
    <xf numFmtId="0" fontId="4" fillId="0" borderId="0" xfId="56" applyFont="1" applyFill="1" applyAlignment="1">
      <alignment horizontal="center"/>
      <protection/>
    </xf>
    <xf numFmtId="164" fontId="4" fillId="0" borderId="0" xfId="56" applyNumberFormat="1" applyFont="1" applyFill="1" applyBorder="1" applyAlignment="1" applyProtection="1">
      <alignment horizontal="center" vertical="center"/>
      <protection/>
    </xf>
    <xf numFmtId="164" fontId="3" fillId="0" borderId="71" xfId="0" applyNumberFormat="1" applyFont="1" applyFill="1" applyBorder="1" applyAlignment="1">
      <alignment horizontal="center" vertical="center" wrapText="1"/>
    </xf>
    <xf numFmtId="164" fontId="3" fillId="0" borderId="72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 wrapText="1"/>
    </xf>
    <xf numFmtId="3" fontId="3" fillId="0" borderId="65" xfId="0" applyNumberFormat="1" applyFont="1" applyFill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0" fillId="0" borderId="4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11" fillId="0" borderId="34" xfId="57" applyFont="1" applyFill="1" applyBorder="1" applyAlignment="1" applyProtection="1">
      <alignment horizontal="left" vertical="center" indent="1"/>
      <protection/>
    </xf>
    <xf numFmtId="0" fontId="11" fillId="0" borderId="64" xfId="57" applyFont="1" applyFill="1" applyBorder="1" applyAlignment="1" applyProtection="1">
      <alignment horizontal="left" vertical="center" indent="1"/>
      <protection/>
    </xf>
    <xf numFmtId="0" fontId="11" fillId="0" borderId="59" xfId="57" applyFont="1" applyFill="1" applyBorder="1" applyAlignment="1" applyProtection="1">
      <alignment horizontal="left" vertical="center" indent="1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_KVRENMUNKA" xfId="56"/>
    <cellStyle name="Normál_SEGEDLETE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dxfs count="2">
    <dxf>
      <font>
        <color indexed="13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K111"/>
  <sheetViews>
    <sheetView zoomScale="120" zoomScaleNormal="120" zoomScalePageLayoutView="0" workbookViewId="0" topLeftCell="A61">
      <selection activeCell="E68" sqref="E68"/>
    </sheetView>
  </sheetViews>
  <sheetFormatPr defaultColWidth="9.00390625" defaultRowHeight="12.75"/>
  <cols>
    <col min="1" max="1" width="7.375" style="6" customWidth="1"/>
    <col min="2" max="2" width="52.00390625" style="6" customWidth="1"/>
    <col min="3" max="3" width="14.375" style="6" customWidth="1"/>
    <col min="4" max="4" width="12.125" style="6" customWidth="1"/>
    <col min="5" max="5" width="13.125" style="6" customWidth="1"/>
    <col min="6" max="16384" width="9.375" style="6" customWidth="1"/>
  </cols>
  <sheetData>
    <row r="1" spans="1:5" ht="15.75" customHeight="1">
      <c r="A1" s="5" t="s">
        <v>6</v>
      </c>
      <c r="B1" s="5"/>
      <c r="C1" s="5"/>
      <c r="D1" s="5"/>
      <c r="E1" s="5"/>
    </row>
    <row r="2" spans="1:5" ht="15.75" customHeight="1" thickBot="1">
      <c r="A2" s="490" t="s">
        <v>7</v>
      </c>
      <c r="B2" s="490"/>
      <c r="C2" s="7"/>
      <c r="D2" s="491" t="s">
        <v>8</v>
      </c>
      <c r="E2" s="491"/>
    </row>
    <row r="3" spans="1:5" ht="37.5" customHeight="1" thickBot="1">
      <c r="A3" s="8" t="s">
        <v>9</v>
      </c>
      <c r="B3" s="9" t="s">
        <v>10</v>
      </c>
      <c r="C3" s="9" t="s">
        <v>11</v>
      </c>
      <c r="D3" s="9" t="s">
        <v>12</v>
      </c>
      <c r="E3" s="10" t="s">
        <v>13</v>
      </c>
    </row>
    <row r="4" spans="1:5" s="14" customFormat="1" ht="12" customHeight="1" thickBot="1">
      <c r="A4" s="11">
        <v>1</v>
      </c>
      <c r="B4" s="12">
        <v>2</v>
      </c>
      <c r="C4" s="12">
        <v>3</v>
      </c>
      <c r="D4" s="12">
        <v>4</v>
      </c>
      <c r="E4" s="13">
        <v>5</v>
      </c>
    </row>
    <row r="5" spans="1:5" s="19" customFormat="1" ht="12" customHeight="1" thickBot="1">
      <c r="A5" s="15" t="s">
        <v>14</v>
      </c>
      <c r="B5" s="16" t="s">
        <v>15</v>
      </c>
      <c r="C5" s="17">
        <f>SUM(C6:C7)</f>
        <v>327374</v>
      </c>
      <c r="D5" s="18">
        <f>SUM(D6:D7)</f>
        <v>304305</v>
      </c>
      <c r="E5" s="18">
        <f>SUM(E6:E7)</f>
        <v>220824</v>
      </c>
    </row>
    <row r="6" spans="1:5" s="19" customFormat="1" ht="12" customHeight="1" thickBot="1">
      <c r="A6" s="20" t="s">
        <v>16</v>
      </c>
      <c r="B6" s="21" t="s">
        <v>17</v>
      </c>
      <c r="C6" s="22">
        <v>49980</v>
      </c>
      <c r="D6" s="22">
        <v>48663</v>
      </c>
      <c r="E6" s="23">
        <v>53405</v>
      </c>
    </row>
    <row r="7" spans="1:5" s="19" customFormat="1" ht="12" customHeight="1" thickBot="1">
      <c r="A7" s="20" t="s">
        <v>18</v>
      </c>
      <c r="B7" s="21" t="s">
        <v>19</v>
      </c>
      <c r="C7" s="24">
        <f>SUM(C8:C14)</f>
        <v>277394</v>
      </c>
      <c r="D7" s="18">
        <f>SUM(D8:D13)</f>
        <v>255642</v>
      </c>
      <c r="E7" s="18">
        <f>SUM(E8:E11)</f>
        <v>167419</v>
      </c>
    </row>
    <row r="8" spans="1:5" s="19" customFormat="1" ht="12" customHeight="1">
      <c r="A8" s="25" t="s">
        <v>20</v>
      </c>
      <c r="B8" s="26" t="s">
        <v>21</v>
      </c>
      <c r="C8" s="27"/>
      <c r="D8" s="27">
        <v>0</v>
      </c>
      <c r="E8" s="28">
        <v>0</v>
      </c>
    </row>
    <row r="9" spans="1:5" s="19" customFormat="1" ht="12" customHeight="1">
      <c r="A9" s="29" t="s">
        <v>22</v>
      </c>
      <c r="B9" s="30" t="s">
        <v>23</v>
      </c>
      <c r="C9" s="31">
        <v>178520</v>
      </c>
      <c r="D9" s="31">
        <v>144650</v>
      </c>
      <c r="E9" s="32">
        <v>93110</v>
      </c>
    </row>
    <row r="10" spans="1:5" s="19" customFormat="1" ht="12" customHeight="1">
      <c r="A10" s="29" t="s">
        <v>24</v>
      </c>
      <c r="B10" s="30" t="s">
        <v>25</v>
      </c>
      <c r="C10" s="31">
        <v>94744</v>
      </c>
      <c r="D10" s="31">
        <v>110841</v>
      </c>
      <c r="E10" s="32">
        <v>74309</v>
      </c>
    </row>
    <row r="11" spans="1:5" s="19" customFormat="1" ht="12" customHeight="1">
      <c r="A11" s="33" t="s">
        <v>26</v>
      </c>
      <c r="B11" s="34" t="s">
        <v>27</v>
      </c>
      <c r="C11" s="35">
        <v>1986</v>
      </c>
      <c r="D11" s="35">
        <v>149</v>
      </c>
      <c r="E11" s="36">
        <v>0</v>
      </c>
    </row>
    <row r="12" spans="1:5" s="19" customFormat="1" ht="12" customHeight="1">
      <c r="A12" s="29" t="s">
        <v>28</v>
      </c>
      <c r="B12" s="30" t="s">
        <v>29</v>
      </c>
      <c r="C12" s="31">
        <v>411</v>
      </c>
      <c r="D12" s="31"/>
      <c r="E12" s="32"/>
    </row>
    <row r="13" spans="1:5" s="19" customFormat="1" ht="12" customHeight="1">
      <c r="A13" s="29" t="s">
        <v>30</v>
      </c>
      <c r="B13" s="30" t="s">
        <v>31</v>
      </c>
      <c r="C13" s="31">
        <v>10</v>
      </c>
      <c r="D13" s="31">
        <v>2</v>
      </c>
      <c r="E13" s="32"/>
    </row>
    <row r="14" spans="1:5" s="19" customFormat="1" ht="12" customHeight="1" thickBot="1">
      <c r="A14" s="37" t="s">
        <v>32</v>
      </c>
      <c r="B14" s="38" t="s">
        <v>33</v>
      </c>
      <c r="C14" s="39">
        <v>1723</v>
      </c>
      <c r="D14" s="40"/>
      <c r="E14" s="41"/>
    </row>
    <row r="15" spans="1:5" s="19" customFormat="1" ht="12" customHeight="1" thickBot="1">
      <c r="A15" s="20" t="s">
        <v>34</v>
      </c>
      <c r="B15" s="21" t="s">
        <v>35</v>
      </c>
      <c r="C15" s="24">
        <f>SUM(C16:C25)</f>
        <v>142985</v>
      </c>
      <c r="D15" s="18">
        <f>SUM(D16:D25)</f>
        <v>119525</v>
      </c>
      <c r="E15" s="18">
        <f>SUM(E16:E25)</f>
        <v>112804</v>
      </c>
    </row>
    <row r="16" spans="1:5" s="19" customFormat="1" ht="12" customHeight="1">
      <c r="A16" s="42" t="s">
        <v>36</v>
      </c>
      <c r="B16" s="43" t="s">
        <v>37</v>
      </c>
      <c r="C16" s="44">
        <v>124821</v>
      </c>
      <c r="D16" s="44">
        <v>106392</v>
      </c>
      <c r="E16" s="45">
        <v>109222</v>
      </c>
    </row>
    <row r="17" spans="1:5" s="19" customFormat="1" ht="12" customHeight="1">
      <c r="A17" s="29" t="s">
        <v>38</v>
      </c>
      <c r="B17" s="30" t="s">
        <v>39</v>
      </c>
      <c r="C17" s="31">
        <v>12861</v>
      </c>
      <c r="D17" s="31">
        <v>566</v>
      </c>
      <c r="E17" s="32">
        <v>1860</v>
      </c>
    </row>
    <row r="18" spans="1:5" s="19" customFormat="1" ht="12" customHeight="1">
      <c r="A18" s="29" t="s">
        <v>40</v>
      </c>
      <c r="B18" s="30" t="s">
        <v>41</v>
      </c>
      <c r="C18" s="31"/>
      <c r="D18" s="31">
        <v>0</v>
      </c>
      <c r="E18" s="32">
        <v>0</v>
      </c>
    </row>
    <row r="19" spans="1:5" s="19" customFormat="1" ht="12" customHeight="1">
      <c r="A19" s="46" t="s">
        <v>42</v>
      </c>
      <c r="B19" s="30" t="s">
        <v>43</v>
      </c>
      <c r="C19" s="47">
        <v>5303</v>
      </c>
      <c r="D19" s="47">
        <v>2736</v>
      </c>
      <c r="E19" s="48">
        <v>9</v>
      </c>
    </row>
    <row r="20" spans="1:5" s="19" customFormat="1" ht="12" customHeight="1">
      <c r="A20" s="46" t="s">
        <v>44</v>
      </c>
      <c r="B20" s="30" t="s">
        <v>45</v>
      </c>
      <c r="C20" s="47">
        <v>0</v>
      </c>
      <c r="D20" s="47">
        <v>9831</v>
      </c>
      <c r="E20" s="48">
        <v>1713</v>
      </c>
    </row>
    <row r="21" spans="1:5" s="19" customFormat="1" ht="12" customHeight="1">
      <c r="A21" s="29" t="s">
        <v>46</v>
      </c>
      <c r="B21" s="30" t="s">
        <v>47</v>
      </c>
      <c r="C21" s="31"/>
      <c r="D21" s="31"/>
      <c r="E21" s="32"/>
    </row>
    <row r="22" spans="1:5" s="19" customFormat="1" ht="12" customHeight="1">
      <c r="A22" s="29" t="s">
        <v>48</v>
      </c>
      <c r="B22" s="49" t="s">
        <v>49</v>
      </c>
      <c r="C22" s="50"/>
      <c r="D22" s="50"/>
      <c r="E22" s="51"/>
    </row>
    <row r="23" spans="1:5" s="19" customFormat="1" ht="12" customHeight="1">
      <c r="A23" s="29" t="s">
        <v>50</v>
      </c>
      <c r="B23" s="52" t="s">
        <v>51</v>
      </c>
      <c r="C23" s="53"/>
      <c r="D23" s="53"/>
      <c r="E23" s="54"/>
    </row>
    <row r="24" spans="1:5" s="19" customFormat="1" ht="12" customHeight="1">
      <c r="A24" s="29" t="s">
        <v>52</v>
      </c>
      <c r="B24" s="52" t="s">
        <v>53</v>
      </c>
      <c r="C24" s="53"/>
      <c r="D24" s="53"/>
      <c r="E24" s="54"/>
    </row>
    <row r="25" spans="1:5" s="19" customFormat="1" ht="12" customHeight="1" thickBot="1">
      <c r="A25" s="46" t="s">
        <v>54</v>
      </c>
      <c r="B25" s="55" t="s">
        <v>55</v>
      </c>
      <c r="C25" s="56"/>
      <c r="D25" s="56"/>
      <c r="E25" s="57"/>
    </row>
    <row r="26" spans="1:5" s="19" customFormat="1" ht="12" customHeight="1" thickBot="1">
      <c r="A26" s="20" t="s">
        <v>56</v>
      </c>
      <c r="B26" s="21" t="s">
        <v>57</v>
      </c>
      <c r="C26" s="24">
        <f>SUM(C27:C29)</f>
        <v>10959</v>
      </c>
      <c r="D26" s="58">
        <v>962</v>
      </c>
      <c r="E26" s="18">
        <f>SUM(E27:E29)</f>
        <v>22</v>
      </c>
    </row>
    <row r="27" spans="1:5" s="19" customFormat="1" ht="12" customHeight="1">
      <c r="A27" s="42" t="s">
        <v>58</v>
      </c>
      <c r="B27" s="43" t="s">
        <v>59</v>
      </c>
      <c r="C27" s="44">
        <v>10019</v>
      </c>
      <c r="D27" s="44">
        <v>22</v>
      </c>
      <c r="E27" s="45">
        <v>22</v>
      </c>
    </row>
    <row r="28" spans="1:5" s="19" customFormat="1" ht="12" customHeight="1">
      <c r="A28" s="33" t="s">
        <v>60</v>
      </c>
      <c r="B28" s="30" t="s">
        <v>61</v>
      </c>
      <c r="C28" s="35"/>
      <c r="D28" s="35">
        <v>0</v>
      </c>
      <c r="E28" s="36">
        <v>0</v>
      </c>
    </row>
    <row r="29" spans="1:5" s="19" customFormat="1" ht="12" customHeight="1" thickBot="1">
      <c r="A29" s="46" t="s">
        <v>62</v>
      </c>
      <c r="B29" s="59" t="s">
        <v>63</v>
      </c>
      <c r="C29" s="47">
        <v>940</v>
      </c>
      <c r="D29" s="47">
        <v>940</v>
      </c>
      <c r="E29" s="48">
        <v>0</v>
      </c>
    </row>
    <row r="30" spans="1:5" s="19" customFormat="1" ht="12" customHeight="1" thickBot="1">
      <c r="A30" s="20" t="s">
        <v>64</v>
      </c>
      <c r="B30" s="21" t="s">
        <v>65</v>
      </c>
      <c r="C30" s="24">
        <f>C31+C38</f>
        <v>9207</v>
      </c>
      <c r="D30" s="18">
        <f>D31+D38+D43+D44</f>
        <v>63347</v>
      </c>
      <c r="E30" s="18">
        <f>E31+E38+E43+E44</f>
        <v>44185</v>
      </c>
    </row>
    <row r="31" spans="1:5" s="19" customFormat="1" ht="12" customHeight="1">
      <c r="A31" s="42" t="s">
        <v>66</v>
      </c>
      <c r="B31" s="60" t="s">
        <v>67</v>
      </c>
      <c r="C31" s="61">
        <f>SUM(C32:C37)</f>
        <v>8151</v>
      </c>
      <c r="D31" s="61">
        <f>SUM(D32:D37)</f>
        <v>9347</v>
      </c>
      <c r="E31" s="61">
        <f>SUM(E32:E37)</f>
        <v>7752</v>
      </c>
    </row>
    <row r="32" spans="1:5" s="19" customFormat="1" ht="12" customHeight="1">
      <c r="A32" s="29" t="s">
        <v>68</v>
      </c>
      <c r="B32" s="52" t="s">
        <v>69</v>
      </c>
      <c r="C32" s="53">
        <v>4480</v>
      </c>
      <c r="D32" s="53">
        <v>6013</v>
      </c>
      <c r="E32" s="54">
        <v>5477</v>
      </c>
    </row>
    <row r="33" spans="1:5" s="19" customFormat="1" ht="12" customHeight="1">
      <c r="A33" s="29" t="s">
        <v>70</v>
      </c>
      <c r="B33" s="52" t="s">
        <v>71</v>
      </c>
      <c r="C33" s="53">
        <v>1330</v>
      </c>
      <c r="D33" s="53">
        <v>1884</v>
      </c>
      <c r="E33" s="54">
        <v>0</v>
      </c>
    </row>
    <row r="34" spans="1:5" s="19" customFormat="1" ht="12" customHeight="1">
      <c r="A34" s="29" t="s">
        <v>72</v>
      </c>
      <c r="B34" s="52" t="s">
        <v>73</v>
      </c>
      <c r="C34" s="53">
        <v>432</v>
      </c>
      <c r="D34" s="53">
        <v>0</v>
      </c>
      <c r="E34" s="54">
        <v>0</v>
      </c>
    </row>
    <row r="35" spans="1:5" s="19" customFormat="1" ht="12" customHeight="1">
      <c r="A35" s="46" t="s">
        <v>74</v>
      </c>
      <c r="B35" s="55" t="s">
        <v>75</v>
      </c>
      <c r="C35" s="56"/>
      <c r="D35" s="56"/>
      <c r="E35" s="53"/>
    </row>
    <row r="36" spans="1:5" s="19" customFormat="1" ht="12" customHeight="1">
      <c r="A36" s="29" t="s">
        <v>76</v>
      </c>
      <c r="B36" s="55" t="s">
        <v>77</v>
      </c>
      <c r="C36" s="56">
        <v>137</v>
      </c>
      <c r="D36" s="56"/>
      <c r="E36" s="53"/>
    </row>
    <row r="37" spans="1:5" s="19" customFormat="1" ht="12" customHeight="1">
      <c r="A37" s="46" t="s">
        <v>78</v>
      </c>
      <c r="B37" s="55" t="s">
        <v>79</v>
      </c>
      <c r="C37" s="56">
        <v>1772</v>
      </c>
      <c r="D37" s="56">
        <v>1450</v>
      </c>
      <c r="E37" s="53">
        <v>2275</v>
      </c>
    </row>
    <row r="38" spans="1:5" s="19" customFormat="1" ht="12" customHeight="1">
      <c r="A38" s="29" t="s">
        <v>80</v>
      </c>
      <c r="B38" s="49" t="s">
        <v>81</v>
      </c>
      <c r="C38" s="50">
        <f>SUM(C39:C44)</f>
        <v>1056</v>
      </c>
      <c r="D38" s="50">
        <v>36000</v>
      </c>
      <c r="E38" s="50">
        <v>36433</v>
      </c>
    </row>
    <row r="39" spans="1:5" s="19" customFormat="1" ht="12" customHeight="1">
      <c r="A39" s="29" t="s">
        <v>82</v>
      </c>
      <c r="B39" s="52" t="s">
        <v>69</v>
      </c>
      <c r="C39" s="53"/>
      <c r="D39" s="53"/>
      <c r="E39" s="53"/>
    </row>
    <row r="40" spans="1:5" s="19" customFormat="1" ht="12" customHeight="1">
      <c r="A40" s="29" t="s">
        <v>83</v>
      </c>
      <c r="B40" s="52" t="s">
        <v>84</v>
      </c>
      <c r="C40" s="53"/>
      <c r="D40" s="53">
        <v>36000</v>
      </c>
      <c r="E40" s="54">
        <v>36433</v>
      </c>
    </row>
    <row r="41" spans="1:5" s="19" customFormat="1" ht="12" customHeight="1">
      <c r="A41" s="29" t="s">
        <v>85</v>
      </c>
      <c r="B41" s="52" t="s">
        <v>77</v>
      </c>
      <c r="C41" s="53"/>
      <c r="D41" s="53"/>
      <c r="E41" s="54"/>
    </row>
    <row r="42" spans="1:5" s="19" customFormat="1" ht="12" customHeight="1">
      <c r="A42" s="46" t="s">
        <v>86</v>
      </c>
      <c r="B42" s="55" t="s">
        <v>87</v>
      </c>
      <c r="C42" s="56"/>
      <c r="D42" s="56"/>
      <c r="E42" s="57"/>
    </row>
    <row r="43" spans="1:5" s="19" customFormat="1" ht="12" customHeight="1">
      <c r="A43" s="29" t="s">
        <v>88</v>
      </c>
      <c r="B43" s="49" t="s">
        <v>89</v>
      </c>
      <c r="C43" s="62">
        <v>798</v>
      </c>
      <c r="D43" s="62">
        <v>3000</v>
      </c>
      <c r="E43" s="63">
        <v>0</v>
      </c>
    </row>
    <row r="44" spans="1:5" s="19" customFormat="1" ht="12" customHeight="1" thickBot="1">
      <c r="A44" s="33" t="s">
        <v>90</v>
      </c>
      <c r="B44" s="64" t="s">
        <v>91</v>
      </c>
      <c r="C44" s="65">
        <v>258</v>
      </c>
      <c r="D44" s="65">
        <v>15000</v>
      </c>
      <c r="E44" s="66">
        <v>0</v>
      </c>
    </row>
    <row r="45" spans="1:7" s="19" customFormat="1" ht="17.25" customHeight="1" thickBot="1">
      <c r="A45" s="20" t="s">
        <v>92</v>
      </c>
      <c r="B45" s="21" t="s">
        <v>93</v>
      </c>
      <c r="C45" s="67">
        <f>SUM(C46:C47)</f>
        <v>2065</v>
      </c>
      <c r="D45" s="68">
        <v>618</v>
      </c>
      <c r="E45" s="69">
        <f>SUM(E46:E47)</f>
        <v>661</v>
      </c>
      <c r="G45" s="70"/>
    </row>
    <row r="46" spans="1:5" s="19" customFormat="1" ht="12" customHeight="1">
      <c r="A46" s="71" t="s">
        <v>94</v>
      </c>
      <c r="B46" s="72" t="s">
        <v>95</v>
      </c>
      <c r="C46" s="73"/>
      <c r="D46" s="73"/>
      <c r="E46" s="74"/>
    </row>
    <row r="47" spans="1:5" s="19" customFormat="1" ht="12" customHeight="1" thickBot="1">
      <c r="A47" s="46" t="s">
        <v>96</v>
      </c>
      <c r="B47" s="34" t="s">
        <v>97</v>
      </c>
      <c r="C47" s="47">
        <v>2065</v>
      </c>
      <c r="D47" s="47">
        <v>618</v>
      </c>
      <c r="E47" s="48">
        <v>661</v>
      </c>
    </row>
    <row r="48" spans="1:5" s="19" customFormat="1" ht="12" customHeight="1" thickBot="1">
      <c r="A48" s="20" t="s">
        <v>98</v>
      </c>
      <c r="B48" s="75" t="s">
        <v>99</v>
      </c>
      <c r="C48" s="76">
        <f>C5+C15+C26+C30+C45</f>
        <v>492590</v>
      </c>
      <c r="D48" s="77">
        <f>D5+D15+D26+D30+D45</f>
        <v>488757</v>
      </c>
      <c r="E48" s="77">
        <f>E5+E15+E26+E30+E45</f>
        <v>378496</v>
      </c>
    </row>
    <row r="49" spans="1:5" s="19" customFormat="1" ht="12" customHeight="1" thickBot="1">
      <c r="A49" s="78" t="s">
        <v>100</v>
      </c>
      <c r="B49" s="79" t="s">
        <v>101</v>
      </c>
      <c r="C49" s="80">
        <v>60044</v>
      </c>
      <c r="D49" s="80">
        <v>229541</v>
      </c>
      <c r="E49" s="81"/>
    </row>
    <row r="50" spans="1:5" s="19" customFormat="1" ht="12" customHeight="1" thickBot="1">
      <c r="A50" s="78" t="s">
        <v>102</v>
      </c>
      <c r="B50" s="79" t="s">
        <v>103</v>
      </c>
      <c r="C50" s="80"/>
      <c r="D50" s="80"/>
      <c r="E50" s="81"/>
    </row>
    <row r="51" spans="1:5" s="19" customFormat="1" ht="12" customHeight="1" thickBot="1">
      <c r="A51" s="78" t="s">
        <v>104</v>
      </c>
      <c r="B51" s="79" t="s">
        <v>105</v>
      </c>
      <c r="C51" s="82">
        <f>SUM(C52:C57)</f>
        <v>8595</v>
      </c>
      <c r="D51" s="83">
        <f>SUM(D52:D57)</f>
        <v>0</v>
      </c>
      <c r="E51" s="83">
        <f>SUM(E52:E57)</f>
        <v>75934</v>
      </c>
    </row>
    <row r="52" spans="1:5" s="19" customFormat="1" ht="12" customHeight="1">
      <c r="A52" s="71" t="s">
        <v>106</v>
      </c>
      <c r="B52" s="84" t="s">
        <v>107</v>
      </c>
      <c r="C52" s="85"/>
      <c r="D52" s="85">
        <v>0</v>
      </c>
      <c r="E52" s="86">
        <v>75934</v>
      </c>
    </row>
    <row r="53" spans="1:5" s="19" customFormat="1" ht="12" customHeight="1">
      <c r="A53" s="42" t="s">
        <v>108</v>
      </c>
      <c r="B53" s="84" t="s">
        <v>109</v>
      </c>
      <c r="C53" s="53"/>
      <c r="D53" s="53"/>
      <c r="E53" s="54"/>
    </row>
    <row r="54" spans="1:5" s="19" customFormat="1" ht="12" customHeight="1">
      <c r="A54" s="33" t="s">
        <v>110</v>
      </c>
      <c r="B54" s="55" t="s">
        <v>111</v>
      </c>
      <c r="C54" s="35"/>
      <c r="D54" s="35"/>
      <c r="E54" s="36"/>
    </row>
    <row r="55" spans="1:5" s="19" customFormat="1" ht="12" customHeight="1">
      <c r="A55" s="29" t="s">
        <v>112</v>
      </c>
      <c r="B55" s="55" t="s">
        <v>113</v>
      </c>
      <c r="C55" s="31"/>
      <c r="D55" s="31"/>
      <c r="E55" s="32"/>
    </row>
    <row r="56" spans="1:5" s="19" customFormat="1" ht="12" customHeight="1">
      <c r="A56" s="33" t="s">
        <v>114</v>
      </c>
      <c r="B56" s="55" t="s">
        <v>115</v>
      </c>
      <c r="C56" s="35"/>
      <c r="D56" s="35"/>
      <c r="E56" s="36"/>
    </row>
    <row r="57" spans="1:5" s="19" customFormat="1" ht="12" customHeight="1" thickBot="1">
      <c r="A57" s="87" t="s">
        <v>116</v>
      </c>
      <c r="B57" s="88" t="s">
        <v>117</v>
      </c>
      <c r="C57" s="40">
        <v>8595</v>
      </c>
      <c r="D57" s="40"/>
      <c r="E57" s="89"/>
    </row>
    <row r="58" spans="1:6" s="19" customFormat="1" ht="15" customHeight="1" thickBot="1">
      <c r="A58" s="20" t="s">
        <v>118</v>
      </c>
      <c r="B58" s="90" t="s">
        <v>119</v>
      </c>
      <c r="C58" s="24">
        <f>C48+C49+C50+C51</f>
        <v>561229</v>
      </c>
      <c r="D58" s="24">
        <f>D48+D49+D50+D51</f>
        <v>718298</v>
      </c>
      <c r="E58" s="24">
        <f>E48+E49+E50+E51</f>
        <v>454430</v>
      </c>
      <c r="F58" s="91"/>
    </row>
    <row r="59" spans="1:5" s="19" customFormat="1" ht="22.5" customHeight="1">
      <c r="A59" s="492"/>
      <c r="B59" s="492"/>
      <c r="C59" s="492"/>
      <c r="D59" s="492"/>
      <c r="E59" s="492"/>
    </row>
    <row r="60" spans="1:5" s="19" customFormat="1" ht="12.75" customHeight="1">
      <c r="A60" s="92"/>
      <c r="B60" s="93"/>
      <c r="C60" s="94"/>
      <c r="D60" s="94"/>
      <c r="E60" s="94"/>
    </row>
    <row r="61" spans="1:5" ht="16.5" customHeight="1">
      <c r="A61" s="494" t="s">
        <v>120</v>
      </c>
      <c r="B61" s="494"/>
      <c r="C61" s="494"/>
      <c r="D61" s="494"/>
      <c r="E61" s="494"/>
    </row>
    <row r="62" spans="1:5" ht="16.5" customHeight="1" thickBot="1">
      <c r="A62" s="490" t="s">
        <v>121</v>
      </c>
      <c r="B62" s="490"/>
      <c r="C62" s="7"/>
      <c r="D62" s="491" t="s">
        <v>8</v>
      </c>
      <c r="E62" s="491"/>
    </row>
    <row r="63" spans="1:5" ht="37.5" customHeight="1" thickBot="1">
      <c r="A63" s="8" t="s">
        <v>122</v>
      </c>
      <c r="B63" s="9" t="s">
        <v>123</v>
      </c>
      <c r="C63" s="9" t="s">
        <v>11</v>
      </c>
      <c r="D63" s="9" t="s">
        <v>124</v>
      </c>
      <c r="E63" s="10" t="s">
        <v>13</v>
      </c>
    </row>
    <row r="64" spans="1:5" s="14" customFormat="1" ht="12" customHeight="1" thickBot="1">
      <c r="A64" s="11">
        <v>1</v>
      </c>
      <c r="B64" s="12">
        <v>2</v>
      </c>
      <c r="C64" s="12">
        <v>3</v>
      </c>
      <c r="D64" s="12">
        <v>4</v>
      </c>
      <c r="E64" s="13">
        <v>5</v>
      </c>
    </row>
    <row r="65" spans="1:5" ht="12" customHeight="1" thickBot="1">
      <c r="A65" s="15" t="s">
        <v>14</v>
      </c>
      <c r="B65" s="95" t="s">
        <v>125</v>
      </c>
      <c r="C65" s="96">
        <f>SUM(C66:C77)</f>
        <v>360034</v>
      </c>
      <c r="D65" s="97">
        <f>SUM(D66:D77)</f>
        <v>391918</v>
      </c>
      <c r="E65" s="97">
        <f>SUM(E66:E77)</f>
        <v>374588</v>
      </c>
    </row>
    <row r="66" spans="1:5" ht="12" customHeight="1">
      <c r="A66" s="71" t="s">
        <v>126</v>
      </c>
      <c r="B66" s="72" t="s">
        <v>127</v>
      </c>
      <c r="C66" s="98">
        <v>189065</v>
      </c>
      <c r="D66" s="98">
        <v>199198</v>
      </c>
      <c r="E66" s="99">
        <v>184506</v>
      </c>
    </row>
    <row r="67" spans="1:5" ht="12" customHeight="1">
      <c r="A67" s="29" t="s">
        <v>128</v>
      </c>
      <c r="B67" s="30" t="s">
        <v>129</v>
      </c>
      <c r="C67" s="100">
        <v>52998</v>
      </c>
      <c r="D67" s="100">
        <v>51596</v>
      </c>
      <c r="E67" s="101">
        <v>47107</v>
      </c>
    </row>
    <row r="68" spans="1:5" ht="12" customHeight="1">
      <c r="A68" s="29" t="s">
        <v>130</v>
      </c>
      <c r="B68" s="30" t="s">
        <v>131</v>
      </c>
      <c r="C68" s="102">
        <v>89388</v>
      </c>
      <c r="D68" s="102">
        <v>112070</v>
      </c>
      <c r="E68" s="103">
        <v>100544</v>
      </c>
    </row>
    <row r="69" spans="1:5" ht="12" customHeight="1">
      <c r="A69" s="29" t="s">
        <v>132</v>
      </c>
      <c r="B69" s="104" t="s">
        <v>133</v>
      </c>
      <c r="C69" s="102">
        <v>3174</v>
      </c>
      <c r="D69" s="102">
        <v>1435</v>
      </c>
      <c r="E69" s="103">
        <v>2048</v>
      </c>
    </row>
    <row r="70" spans="1:5" ht="12" customHeight="1">
      <c r="A70" s="29" t="s">
        <v>134</v>
      </c>
      <c r="B70" s="105" t="s">
        <v>135</v>
      </c>
      <c r="C70" s="102"/>
      <c r="D70" s="102"/>
      <c r="E70" s="103"/>
    </row>
    <row r="71" spans="1:5" ht="12" customHeight="1">
      <c r="A71" s="29" t="s">
        <v>136</v>
      </c>
      <c r="B71" s="30" t="s">
        <v>137</v>
      </c>
      <c r="C71" s="102">
        <v>2009</v>
      </c>
      <c r="D71" s="102">
        <v>4592</v>
      </c>
      <c r="E71" s="103">
        <v>5417</v>
      </c>
    </row>
    <row r="72" spans="1:5" ht="12" customHeight="1">
      <c r="A72" s="29" t="s">
        <v>138</v>
      </c>
      <c r="B72" s="106" t="s">
        <v>139</v>
      </c>
      <c r="C72" s="102">
        <v>11234</v>
      </c>
      <c r="D72" s="102">
        <v>13057</v>
      </c>
      <c r="E72" s="103">
        <v>19545</v>
      </c>
    </row>
    <row r="73" spans="1:5" ht="12" customHeight="1">
      <c r="A73" s="29" t="s">
        <v>140</v>
      </c>
      <c r="B73" s="106" t="s">
        <v>141</v>
      </c>
      <c r="C73" s="102"/>
      <c r="D73" s="102"/>
      <c r="E73" s="103"/>
    </row>
    <row r="74" spans="1:5" ht="12" customHeight="1">
      <c r="A74" s="29" t="s">
        <v>142</v>
      </c>
      <c r="B74" s="30" t="s">
        <v>143</v>
      </c>
      <c r="C74" s="102">
        <v>11300</v>
      </c>
      <c r="D74" s="102"/>
      <c r="E74" s="103"/>
    </row>
    <row r="75" spans="1:5" ht="12" customHeight="1">
      <c r="A75" s="29" t="s">
        <v>144</v>
      </c>
      <c r="B75" s="30" t="s">
        <v>145</v>
      </c>
      <c r="C75" s="102">
        <v>866</v>
      </c>
      <c r="D75" s="102">
        <v>9970</v>
      </c>
      <c r="E75" s="103">
        <v>15421</v>
      </c>
    </row>
    <row r="76" spans="1:5" ht="12" customHeight="1">
      <c r="A76" s="33" t="s">
        <v>146</v>
      </c>
      <c r="B76" s="107" t="s">
        <v>147</v>
      </c>
      <c r="C76" s="102"/>
      <c r="D76" s="102"/>
      <c r="E76" s="103"/>
    </row>
    <row r="77" spans="1:5" ht="12" customHeight="1" thickBot="1">
      <c r="A77" s="29" t="s">
        <v>148</v>
      </c>
      <c r="B77" s="30" t="s">
        <v>149</v>
      </c>
      <c r="C77" s="100">
        <v>0</v>
      </c>
      <c r="D77" s="100"/>
      <c r="E77" s="101"/>
    </row>
    <row r="78" spans="1:5" ht="12" customHeight="1" thickBot="1">
      <c r="A78" s="20" t="s">
        <v>16</v>
      </c>
      <c r="B78" s="108" t="s">
        <v>150</v>
      </c>
      <c r="C78" s="109">
        <f>SUM(C79:C85)</f>
        <v>35396</v>
      </c>
      <c r="D78" s="110">
        <f>SUM(D79:D85)</f>
        <v>143044</v>
      </c>
      <c r="E78" s="110">
        <f>SUM(E79:E85)</f>
        <v>48543</v>
      </c>
    </row>
    <row r="79" spans="1:5" ht="12" customHeight="1">
      <c r="A79" s="42" t="s">
        <v>151</v>
      </c>
      <c r="B79" s="43" t="s">
        <v>152</v>
      </c>
      <c r="C79" s="111">
        <v>25732</v>
      </c>
      <c r="D79" s="111">
        <v>12161</v>
      </c>
      <c r="E79" s="112">
        <v>17750</v>
      </c>
    </row>
    <row r="80" spans="1:5" ht="12" customHeight="1">
      <c r="A80" s="42" t="s">
        <v>153</v>
      </c>
      <c r="B80" s="30" t="s">
        <v>154</v>
      </c>
      <c r="C80" s="100">
        <v>9664</v>
      </c>
      <c r="D80" s="100">
        <v>79955</v>
      </c>
      <c r="E80" s="101">
        <v>30793</v>
      </c>
    </row>
    <row r="81" spans="1:5" ht="12" customHeight="1">
      <c r="A81" s="42" t="s">
        <v>155</v>
      </c>
      <c r="B81" s="30" t="s">
        <v>156</v>
      </c>
      <c r="C81" s="100"/>
      <c r="D81" s="100">
        <v>5928</v>
      </c>
      <c r="E81" s="101">
        <v>0</v>
      </c>
    </row>
    <row r="82" spans="1:5" ht="12" customHeight="1">
      <c r="A82" s="42" t="s">
        <v>157</v>
      </c>
      <c r="B82" s="30" t="s">
        <v>158</v>
      </c>
      <c r="C82" s="100"/>
      <c r="D82" s="100"/>
      <c r="E82" s="101"/>
    </row>
    <row r="83" spans="1:5" ht="12" customHeight="1">
      <c r="A83" s="42" t="s">
        <v>159</v>
      </c>
      <c r="B83" s="30" t="s">
        <v>160</v>
      </c>
      <c r="C83" s="100"/>
      <c r="D83" s="100"/>
      <c r="E83" s="101"/>
    </row>
    <row r="84" spans="1:5" ht="12" customHeight="1">
      <c r="A84" s="33" t="s">
        <v>161</v>
      </c>
      <c r="B84" s="107" t="s">
        <v>162</v>
      </c>
      <c r="C84" s="102"/>
      <c r="D84" s="102"/>
      <c r="E84" s="103"/>
    </row>
    <row r="85" spans="1:5" ht="12" customHeight="1" thickBot="1">
      <c r="A85" s="46" t="s">
        <v>163</v>
      </c>
      <c r="B85" s="107" t="s">
        <v>164</v>
      </c>
      <c r="C85" s="102"/>
      <c r="D85" s="102">
        <v>45000</v>
      </c>
      <c r="E85" s="103">
        <v>0</v>
      </c>
    </row>
    <row r="86" spans="1:5" ht="12" customHeight="1" thickBot="1">
      <c r="A86" s="20" t="s">
        <v>18</v>
      </c>
      <c r="B86" s="108" t="s">
        <v>165</v>
      </c>
      <c r="C86" s="109">
        <f>SUM(C87:C88)</f>
        <v>0</v>
      </c>
      <c r="D86" s="110">
        <f>SUM(D87:D88)</f>
        <v>183336</v>
      </c>
      <c r="E86" s="110">
        <f>SUM(E87:E88)</f>
        <v>31299</v>
      </c>
    </row>
    <row r="87" spans="1:5" ht="12" customHeight="1">
      <c r="A87" s="42" t="s">
        <v>20</v>
      </c>
      <c r="B87" s="43" t="s">
        <v>3</v>
      </c>
      <c r="C87" s="111"/>
      <c r="D87" s="111">
        <v>178336</v>
      </c>
      <c r="E87" s="112">
        <v>31299</v>
      </c>
    </row>
    <row r="88" spans="1:5" ht="12" customHeight="1" thickBot="1">
      <c r="A88" s="29" t="s">
        <v>22</v>
      </c>
      <c r="B88" s="30" t="s">
        <v>4</v>
      </c>
      <c r="C88" s="100"/>
      <c r="D88" s="100">
        <v>5000</v>
      </c>
      <c r="E88" s="101">
        <v>0</v>
      </c>
    </row>
    <row r="89" spans="1:5" ht="12" customHeight="1" thickBot="1">
      <c r="A89" s="20" t="s">
        <v>34</v>
      </c>
      <c r="B89" s="108" t="s">
        <v>166</v>
      </c>
      <c r="C89" s="113"/>
      <c r="D89" s="113"/>
      <c r="E89" s="114"/>
    </row>
    <row r="90" spans="1:5" ht="12" customHeight="1" thickBot="1">
      <c r="A90" s="20" t="s">
        <v>56</v>
      </c>
      <c r="B90" s="115" t="s">
        <v>167</v>
      </c>
      <c r="C90" s="109">
        <f>C65+C78+C86+C89</f>
        <v>395430</v>
      </c>
      <c r="D90" s="109">
        <f>D65+D78+D86+D89</f>
        <v>718298</v>
      </c>
      <c r="E90" s="109">
        <f>E65+E78+E86+E89</f>
        <v>454430</v>
      </c>
    </row>
    <row r="91" spans="1:5" ht="12" customHeight="1" thickBot="1">
      <c r="A91" s="20" t="s">
        <v>64</v>
      </c>
      <c r="B91" s="108" t="s">
        <v>168</v>
      </c>
      <c r="C91" s="109">
        <f>SUM(C92:C97)</f>
        <v>10649</v>
      </c>
      <c r="D91" s="109">
        <v>0</v>
      </c>
      <c r="E91" s="109">
        <f>SUM(E92:E97)</f>
        <v>0</v>
      </c>
    </row>
    <row r="92" spans="1:5" ht="12" customHeight="1">
      <c r="A92" s="42" t="s">
        <v>66</v>
      </c>
      <c r="B92" s="43" t="s">
        <v>169</v>
      </c>
      <c r="C92" s="111"/>
      <c r="D92" s="111"/>
      <c r="E92" s="112"/>
    </row>
    <row r="93" spans="1:5" ht="12" customHeight="1">
      <c r="A93" s="33" t="s">
        <v>80</v>
      </c>
      <c r="B93" s="43" t="s">
        <v>170</v>
      </c>
      <c r="C93" s="116"/>
      <c r="D93" s="116"/>
      <c r="E93" s="117"/>
    </row>
    <row r="94" spans="1:5" ht="12" customHeight="1">
      <c r="A94" s="33" t="s">
        <v>88</v>
      </c>
      <c r="B94" s="107" t="s">
        <v>171</v>
      </c>
      <c r="C94" s="100"/>
      <c r="D94" s="100"/>
      <c r="E94" s="101"/>
    </row>
    <row r="95" spans="1:5" ht="12" customHeight="1">
      <c r="A95" s="33" t="s">
        <v>90</v>
      </c>
      <c r="B95" s="107" t="s">
        <v>172</v>
      </c>
      <c r="C95" s="102"/>
      <c r="D95" s="102"/>
      <c r="E95" s="103"/>
    </row>
    <row r="96" spans="1:5" ht="12" customHeight="1">
      <c r="A96" s="33" t="s">
        <v>173</v>
      </c>
      <c r="B96" s="107" t="s">
        <v>174</v>
      </c>
      <c r="C96" s="102"/>
      <c r="D96" s="102"/>
      <c r="E96" s="103"/>
    </row>
    <row r="97" spans="1:5" ht="12" customHeight="1" thickBot="1">
      <c r="A97" s="46" t="s">
        <v>175</v>
      </c>
      <c r="B97" s="118" t="s">
        <v>176</v>
      </c>
      <c r="C97" s="40">
        <v>10649</v>
      </c>
      <c r="D97" s="40"/>
      <c r="E97" s="119"/>
    </row>
    <row r="98" spans="1:11" ht="15" customHeight="1" thickBot="1">
      <c r="A98" s="20" t="s">
        <v>92</v>
      </c>
      <c r="B98" s="120" t="s">
        <v>177</v>
      </c>
      <c r="C98" s="109">
        <f>C90+C91</f>
        <v>406079</v>
      </c>
      <c r="D98" s="109">
        <f>D90+D91</f>
        <v>718298</v>
      </c>
      <c r="E98" s="109">
        <f>E90+E91</f>
        <v>454430</v>
      </c>
      <c r="H98" s="70"/>
      <c r="I98" s="121"/>
      <c r="J98" s="121"/>
      <c r="K98" s="121"/>
    </row>
    <row r="99" spans="1:5" s="19" customFormat="1" ht="12.75" customHeight="1">
      <c r="A99" s="492"/>
      <c r="B99" s="492"/>
      <c r="C99" s="492"/>
      <c r="D99" s="492"/>
      <c r="E99" s="492"/>
    </row>
    <row r="101" spans="1:5" ht="15.75">
      <c r="A101" s="493" t="s">
        <v>178</v>
      </c>
      <c r="B101" s="493"/>
      <c r="C101" s="493"/>
      <c r="D101" s="493"/>
      <c r="E101" s="493"/>
    </row>
    <row r="102" spans="1:2" ht="16.5" thickBot="1">
      <c r="A102" s="490" t="s">
        <v>179</v>
      </c>
      <c r="B102" s="490"/>
    </row>
    <row r="103" spans="1:6" ht="23.25" customHeight="1" thickBot="1">
      <c r="A103" s="20">
        <v>1</v>
      </c>
      <c r="B103" s="108" t="s">
        <v>180</v>
      </c>
      <c r="C103" s="24"/>
      <c r="D103" s="24"/>
      <c r="E103" s="58"/>
      <c r="F103" s="122"/>
    </row>
    <row r="104" spans="3:5" ht="15.75">
      <c r="C104" s="123"/>
      <c r="D104" s="123"/>
      <c r="E104" s="123"/>
    </row>
    <row r="105" spans="1:5" ht="15.75">
      <c r="A105" s="493" t="s">
        <v>181</v>
      </c>
      <c r="B105" s="493"/>
      <c r="C105" s="493"/>
      <c r="D105" s="493"/>
      <c r="E105" s="493"/>
    </row>
    <row r="106" spans="1:2" ht="16.5" thickBot="1">
      <c r="A106" s="490" t="s">
        <v>182</v>
      </c>
      <c r="B106" s="490"/>
    </row>
    <row r="107" spans="1:5" ht="12" customHeight="1" thickBot="1">
      <c r="A107" s="20" t="s">
        <v>14</v>
      </c>
      <c r="B107" s="108" t="s">
        <v>183</v>
      </c>
      <c r="C107" s="124"/>
      <c r="D107" s="124"/>
      <c r="E107" s="125"/>
    </row>
    <row r="108" spans="1:5" ht="12.75" customHeight="1">
      <c r="A108" s="42" t="s">
        <v>126</v>
      </c>
      <c r="B108" s="43" t="s">
        <v>184</v>
      </c>
      <c r="C108" s="126"/>
      <c r="D108" s="126"/>
      <c r="E108" s="127"/>
    </row>
    <row r="109" spans="1:5" ht="12.75" customHeight="1" thickBot="1">
      <c r="A109" s="87" t="s">
        <v>128</v>
      </c>
      <c r="B109" s="118" t="s">
        <v>185</v>
      </c>
      <c r="C109" s="128"/>
      <c r="D109" s="128"/>
      <c r="E109" s="129"/>
    </row>
    <row r="111" ht="15.75">
      <c r="B111" s="70"/>
    </row>
  </sheetData>
  <sheetProtection/>
  <mergeCells count="11">
    <mergeCell ref="A2:B2"/>
    <mergeCell ref="D2:E2"/>
    <mergeCell ref="A59:E59"/>
    <mergeCell ref="A61:E61"/>
    <mergeCell ref="A106:B106"/>
    <mergeCell ref="A62:B62"/>
    <mergeCell ref="D62:E62"/>
    <mergeCell ref="A99:E99"/>
    <mergeCell ref="A101:E101"/>
    <mergeCell ref="A102:B102"/>
    <mergeCell ref="A105:E105"/>
  </mergeCells>
  <printOptions horizontalCentered="1"/>
  <pageMargins left="0.7874015748031497" right="0.7874015748031497" top="1.4566929133858268" bottom="0.87" header="0.7874015748031497" footer="0.58"/>
  <pageSetup fitToHeight="2" fitToWidth="3" horizontalDpi="600" verticalDpi="600" orientation="portrait" paperSize="9" scale="92" r:id="rId1"/>
  <headerFooter alignWithMargins="0">
    <oddHeader>&amp;C&amp;"Times New Roman CE,Félkövér"&amp;12
PILISBOROSJENŐ KÖZSÉG Önkormányzat
2011. ÉVI KÖLTSÉGVETÉSÉNEK PÉNZÜGYI MÉRLEGE&amp;10
&amp;R&amp;"Times New Roman CE,Félkövér dőlt"&amp;11 2. sz. melléklet</oddHeader>
  </headerFooter>
  <rowBreaks count="2" manualBreakCount="2">
    <brk id="58" max="255" man="1"/>
    <brk id="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J35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1" width="6.875" style="1" customWidth="1"/>
    <col min="2" max="2" width="35.50390625" style="132" customWidth="1"/>
    <col min="3" max="5" width="10.875" style="1" customWidth="1"/>
    <col min="6" max="6" width="35.625" style="1" customWidth="1"/>
    <col min="7" max="9" width="10.875" style="1" customWidth="1"/>
    <col min="10" max="16384" width="9.375" style="1" customWidth="1"/>
  </cols>
  <sheetData>
    <row r="1" spans="2:9" ht="39.75" customHeight="1">
      <c r="B1" s="130" t="s">
        <v>186</v>
      </c>
      <c r="C1" s="131"/>
      <c r="D1" s="131"/>
      <c r="E1" s="131"/>
      <c r="F1" s="131"/>
      <c r="G1" s="131"/>
      <c r="H1" s="131"/>
      <c r="I1" s="131"/>
    </row>
    <row r="2" ht="14.25" thickBot="1">
      <c r="I2" s="133" t="s">
        <v>0</v>
      </c>
    </row>
    <row r="3" spans="1:9" ht="18" customHeight="1" thickBot="1">
      <c r="A3" s="495" t="s">
        <v>9</v>
      </c>
      <c r="B3" s="134" t="s">
        <v>187</v>
      </c>
      <c r="C3" s="135"/>
      <c r="D3" s="135"/>
      <c r="E3" s="135"/>
      <c r="F3" s="134" t="s">
        <v>188</v>
      </c>
      <c r="G3" s="135"/>
      <c r="H3" s="135"/>
      <c r="I3" s="136"/>
    </row>
    <row r="4" spans="1:10" s="141" customFormat="1" ht="35.25" customHeight="1" thickBot="1">
      <c r="A4" s="496"/>
      <c r="B4" s="137" t="s">
        <v>189</v>
      </c>
      <c r="C4" s="138" t="s">
        <v>11</v>
      </c>
      <c r="D4" s="138" t="s">
        <v>190</v>
      </c>
      <c r="E4" s="138" t="s">
        <v>191</v>
      </c>
      <c r="F4" s="137" t="s">
        <v>189</v>
      </c>
      <c r="G4" s="138" t="s">
        <v>11</v>
      </c>
      <c r="H4" s="138" t="s">
        <v>190</v>
      </c>
      <c r="I4" s="139" t="s">
        <v>191</v>
      </c>
      <c r="J4" s="140"/>
    </row>
    <row r="5" spans="1:9" s="146" customFormat="1" ht="12" customHeight="1" thickBot="1">
      <c r="A5" s="142">
        <v>1</v>
      </c>
      <c r="B5" s="143">
        <v>2</v>
      </c>
      <c r="C5" s="144">
        <v>3</v>
      </c>
      <c r="D5" s="144">
        <v>4</v>
      </c>
      <c r="E5" s="144">
        <v>5</v>
      </c>
      <c r="F5" s="143">
        <v>6</v>
      </c>
      <c r="G5" s="144">
        <v>7</v>
      </c>
      <c r="H5" s="144">
        <v>8</v>
      </c>
      <c r="I5" s="145">
        <v>9</v>
      </c>
    </row>
    <row r="6" spans="1:9" ht="12.75" customHeight="1">
      <c r="A6" s="147" t="s">
        <v>14</v>
      </c>
      <c r="B6" s="148" t="s">
        <v>192</v>
      </c>
      <c r="C6" s="149">
        <v>49980</v>
      </c>
      <c r="D6" s="149">
        <v>48663</v>
      </c>
      <c r="E6" s="150">
        <v>53405</v>
      </c>
      <c r="F6" s="148" t="s">
        <v>193</v>
      </c>
      <c r="G6" s="151">
        <v>189065</v>
      </c>
      <c r="H6" s="151">
        <v>199198</v>
      </c>
      <c r="I6" s="152">
        <v>184506</v>
      </c>
    </row>
    <row r="7" spans="1:9" ht="12.75" customHeight="1">
      <c r="A7" s="153" t="s">
        <v>16</v>
      </c>
      <c r="B7" s="154" t="s">
        <v>194</v>
      </c>
      <c r="C7" s="155">
        <v>277394</v>
      </c>
      <c r="D7" s="155">
        <v>255642</v>
      </c>
      <c r="E7" s="155">
        <v>167419</v>
      </c>
      <c r="F7" s="154" t="s">
        <v>195</v>
      </c>
      <c r="G7" s="156">
        <v>52998</v>
      </c>
      <c r="H7" s="156">
        <v>51596</v>
      </c>
      <c r="I7" s="157">
        <v>47107</v>
      </c>
    </row>
    <row r="8" spans="1:9" ht="12.75" customHeight="1">
      <c r="A8" s="153" t="s">
        <v>18</v>
      </c>
      <c r="B8" s="154" t="s">
        <v>196</v>
      </c>
      <c r="C8" s="53">
        <v>142985</v>
      </c>
      <c r="D8" s="158">
        <v>119525</v>
      </c>
      <c r="E8" s="159">
        <v>112804</v>
      </c>
      <c r="F8" s="154" t="s">
        <v>197</v>
      </c>
      <c r="G8" s="156">
        <v>89388</v>
      </c>
      <c r="H8" s="156">
        <v>112070</v>
      </c>
      <c r="I8" s="157">
        <v>100544</v>
      </c>
    </row>
    <row r="9" spans="1:9" ht="12.75" customHeight="1">
      <c r="A9" s="153" t="s">
        <v>34</v>
      </c>
      <c r="B9" s="160" t="s">
        <v>198</v>
      </c>
      <c r="C9" s="151">
        <v>8151</v>
      </c>
      <c r="D9" s="151">
        <v>9347</v>
      </c>
      <c r="E9" s="151">
        <v>7752</v>
      </c>
      <c r="F9" s="161" t="s">
        <v>133</v>
      </c>
      <c r="G9" s="156">
        <v>3174</v>
      </c>
      <c r="H9" s="156">
        <v>1435</v>
      </c>
      <c r="I9" s="157">
        <v>2048</v>
      </c>
    </row>
    <row r="10" spans="1:9" ht="12.75" customHeight="1">
      <c r="A10" s="153" t="s">
        <v>56</v>
      </c>
      <c r="B10" s="154" t="s">
        <v>199</v>
      </c>
      <c r="C10" s="156">
        <v>798</v>
      </c>
      <c r="D10" s="156">
        <v>3000</v>
      </c>
      <c r="E10" s="156">
        <v>0</v>
      </c>
      <c r="F10" s="154" t="s">
        <v>200</v>
      </c>
      <c r="G10" s="156"/>
      <c r="H10" s="156"/>
      <c r="I10" s="157"/>
    </row>
    <row r="11" spans="1:9" ht="12.75" customHeight="1">
      <c r="A11" s="153" t="s">
        <v>64</v>
      </c>
      <c r="B11" s="154" t="s">
        <v>201</v>
      </c>
      <c r="C11" s="162">
        <v>0</v>
      </c>
      <c r="D11" s="162">
        <v>0</v>
      </c>
      <c r="E11" s="163">
        <v>0</v>
      </c>
      <c r="F11" s="154" t="s">
        <v>202</v>
      </c>
      <c r="G11" s="156">
        <v>2009</v>
      </c>
      <c r="H11" s="156">
        <v>4592</v>
      </c>
      <c r="I11" s="157">
        <v>5417</v>
      </c>
    </row>
    <row r="12" spans="1:9" ht="12.75" customHeight="1">
      <c r="A12" s="153" t="s">
        <v>92</v>
      </c>
      <c r="B12" s="154" t="s">
        <v>203</v>
      </c>
      <c r="C12" s="164">
        <v>0</v>
      </c>
      <c r="D12" s="164">
        <v>0</v>
      </c>
      <c r="E12" s="156"/>
      <c r="F12" s="154" t="s">
        <v>204</v>
      </c>
      <c r="G12" s="156">
        <v>11234</v>
      </c>
      <c r="H12" s="156">
        <v>13057</v>
      </c>
      <c r="I12" s="157">
        <v>19545</v>
      </c>
    </row>
    <row r="13" spans="1:9" ht="12.75" customHeight="1">
      <c r="A13" s="153" t="s">
        <v>98</v>
      </c>
      <c r="B13" s="154"/>
      <c r="C13" s="151"/>
      <c r="D13" s="151"/>
      <c r="E13" s="156"/>
      <c r="F13" s="154" t="s">
        <v>205</v>
      </c>
      <c r="G13" s="156">
        <v>11300</v>
      </c>
      <c r="H13" s="156">
        <v>0</v>
      </c>
      <c r="I13" s="157"/>
    </row>
    <row r="14" spans="1:9" ht="12.75" customHeight="1">
      <c r="A14" s="153" t="s">
        <v>100</v>
      </c>
      <c r="B14" s="165"/>
      <c r="C14" s="156"/>
      <c r="D14" s="156"/>
      <c r="E14" s="163"/>
      <c r="F14" s="154" t="s">
        <v>145</v>
      </c>
      <c r="G14" s="156">
        <v>866</v>
      </c>
      <c r="H14" s="156">
        <v>9970</v>
      </c>
      <c r="I14" s="157">
        <v>15421</v>
      </c>
    </row>
    <row r="15" spans="1:9" ht="12.75" customHeight="1">
      <c r="A15" s="153" t="s">
        <v>102</v>
      </c>
      <c r="B15" s="154"/>
      <c r="C15" s="156"/>
      <c r="D15" s="156"/>
      <c r="E15" s="156"/>
      <c r="F15" s="154" t="s">
        <v>147</v>
      </c>
      <c r="G15" s="156"/>
      <c r="H15" s="156"/>
      <c r="I15" s="157"/>
    </row>
    <row r="16" spans="1:9" ht="12.75" customHeight="1">
      <c r="A16" s="153" t="s">
        <v>104</v>
      </c>
      <c r="B16" s="154"/>
      <c r="C16" s="156"/>
      <c r="D16" s="156"/>
      <c r="E16" s="156"/>
      <c r="F16" s="154" t="s">
        <v>206</v>
      </c>
      <c r="G16" s="156">
        <v>0</v>
      </c>
      <c r="H16" s="156"/>
      <c r="I16" s="157"/>
    </row>
    <row r="17" spans="1:9" ht="12.75" customHeight="1" thickBot="1">
      <c r="A17" s="153" t="s">
        <v>118</v>
      </c>
      <c r="B17" s="166"/>
      <c r="C17" s="162"/>
      <c r="D17" s="162"/>
      <c r="E17" s="162"/>
      <c r="F17" s="154" t="s">
        <v>207</v>
      </c>
      <c r="G17" s="162"/>
      <c r="H17" s="162">
        <v>183336</v>
      </c>
      <c r="I17" s="167">
        <v>31299</v>
      </c>
    </row>
    <row r="18" spans="1:9" ht="15.75" customHeight="1" thickBot="1">
      <c r="A18" s="168" t="s">
        <v>208</v>
      </c>
      <c r="B18" s="169" t="s">
        <v>209</v>
      </c>
      <c r="C18" s="170">
        <f>SUM(C6:C17)</f>
        <v>479308</v>
      </c>
      <c r="D18" s="170">
        <f>SUM(D6:D17)</f>
        <v>436177</v>
      </c>
      <c r="E18" s="170">
        <f>SUM(E6:E17)</f>
        <v>341380</v>
      </c>
      <c r="F18" s="171" t="s">
        <v>210</v>
      </c>
      <c r="G18" s="170">
        <f>SUM(G6:G17)</f>
        <v>360034</v>
      </c>
      <c r="H18" s="170">
        <f>SUM(H6:H17)</f>
        <v>575254</v>
      </c>
      <c r="I18" s="172">
        <f>SUM(I6:I17)</f>
        <v>405887</v>
      </c>
    </row>
    <row r="19" spans="1:9" ht="12.75" customHeight="1">
      <c r="A19" s="173" t="s">
        <v>211</v>
      </c>
      <c r="B19" s="174" t="s">
        <v>212</v>
      </c>
      <c r="C19" s="149">
        <v>60044</v>
      </c>
      <c r="D19" s="149">
        <v>229541</v>
      </c>
      <c r="E19" s="175"/>
      <c r="F19" s="176" t="s">
        <v>169</v>
      </c>
      <c r="G19" s="177"/>
      <c r="H19" s="177"/>
      <c r="I19" s="178"/>
    </row>
    <row r="20" spans="1:9" ht="12.75" customHeight="1">
      <c r="A20" s="179" t="s">
        <v>213</v>
      </c>
      <c r="B20" s="180" t="s">
        <v>214</v>
      </c>
      <c r="C20" s="181"/>
      <c r="D20" s="181"/>
      <c r="E20" s="182"/>
      <c r="F20" s="176" t="s">
        <v>170</v>
      </c>
      <c r="G20" s="183"/>
      <c r="H20" s="183"/>
      <c r="I20" s="184"/>
    </row>
    <row r="21" spans="1:9" ht="12.75" customHeight="1">
      <c r="A21" s="185" t="s">
        <v>215</v>
      </c>
      <c r="B21" s="176" t="s">
        <v>107</v>
      </c>
      <c r="C21" s="183"/>
      <c r="D21" s="183"/>
      <c r="E21" s="183">
        <v>0</v>
      </c>
      <c r="F21" s="176" t="s">
        <v>171</v>
      </c>
      <c r="G21" s="183"/>
      <c r="H21" s="183"/>
      <c r="I21" s="184"/>
    </row>
    <row r="22" spans="1:9" ht="12.75" customHeight="1">
      <c r="A22" s="185" t="s">
        <v>216</v>
      </c>
      <c r="B22" s="176" t="s">
        <v>109</v>
      </c>
      <c r="C22" s="183"/>
      <c r="D22" s="183"/>
      <c r="E22" s="183">
        <v>65132</v>
      </c>
      <c r="F22" s="176" t="s">
        <v>217</v>
      </c>
      <c r="G22" s="183"/>
      <c r="H22" s="183"/>
      <c r="I22" s="184"/>
    </row>
    <row r="23" spans="1:9" ht="12.75" customHeight="1">
      <c r="A23" s="185" t="s">
        <v>218</v>
      </c>
      <c r="B23" s="176" t="s">
        <v>111</v>
      </c>
      <c r="C23" s="183"/>
      <c r="D23" s="183"/>
      <c r="E23" s="183"/>
      <c r="F23" s="186" t="s">
        <v>219</v>
      </c>
      <c r="G23" s="183"/>
      <c r="H23" s="183"/>
      <c r="I23" s="184"/>
    </row>
    <row r="24" spans="1:9" ht="12.75" customHeight="1">
      <c r="A24" s="185" t="s">
        <v>220</v>
      </c>
      <c r="B24" s="176" t="s">
        <v>221</v>
      </c>
      <c r="C24" s="183"/>
      <c r="D24" s="183"/>
      <c r="E24" s="183"/>
      <c r="F24" s="176" t="s">
        <v>222</v>
      </c>
      <c r="G24" s="183"/>
      <c r="H24" s="183"/>
      <c r="I24" s="184"/>
    </row>
    <row r="25" spans="1:9" ht="12.75" customHeight="1">
      <c r="A25" s="187" t="s">
        <v>223</v>
      </c>
      <c r="B25" s="186" t="s">
        <v>224</v>
      </c>
      <c r="C25" s="177"/>
      <c r="D25" s="177"/>
      <c r="E25" s="177"/>
      <c r="F25" s="148" t="s">
        <v>225</v>
      </c>
      <c r="G25" s="177"/>
      <c r="H25" s="177"/>
      <c r="I25" s="178"/>
    </row>
    <row r="26" spans="1:9" ht="12.75" customHeight="1">
      <c r="A26" s="185" t="s">
        <v>226</v>
      </c>
      <c r="B26" s="176" t="s">
        <v>227</v>
      </c>
      <c r="C26" s="183"/>
      <c r="D26" s="183"/>
      <c r="E26" s="183"/>
      <c r="F26" s="154" t="s">
        <v>228</v>
      </c>
      <c r="G26" s="183"/>
      <c r="H26" s="183"/>
      <c r="I26" s="184"/>
    </row>
    <row r="27" spans="1:9" ht="12.75" customHeight="1">
      <c r="A27" s="147" t="s">
        <v>229</v>
      </c>
      <c r="B27" s="148" t="s">
        <v>230</v>
      </c>
      <c r="C27" s="188"/>
      <c r="D27" s="188"/>
      <c r="E27" s="188"/>
      <c r="F27" s="148" t="s">
        <v>176</v>
      </c>
      <c r="G27" s="188"/>
      <c r="H27" s="188"/>
      <c r="I27" s="189"/>
    </row>
    <row r="28" spans="1:9" ht="12.75" customHeight="1">
      <c r="A28" s="190" t="s">
        <v>231</v>
      </c>
      <c r="B28" s="166" t="s">
        <v>232</v>
      </c>
      <c r="C28" s="191"/>
      <c r="D28" s="191"/>
      <c r="E28" s="191"/>
      <c r="F28" s="166"/>
      <c r="G28" s="191"/>
      <c r="H28" s="191"/>
      <c r="I28" s="192"/>
    </row>
    <row r="29" spans="1:9" ht="12.75" customHeight="1" thickBot="1">
      <c r="A29" s="193" t="s">
        <v>233</v>
      </c>
      <c r="B29" s="194" t="s">
        <v>234</v>
      </c>
      <c r="C29" s="195">
        <v>8595</v>
      </c>
      <c r="D29" s="195"/>
      <c r="E29" s="196"/>
      <c r="F29" s="194"/>
      <c r="G29" s="195"/>
      <c r="H29" s="195"/>
      <c r="I29" s="197"/>
    </row>
    <row r="30" spans="1:9" ht="15.75" customHeight="1" thickBot="1">
      <c r="A30" s="168" t="s">
        <v>235</v>
      </c>
      <c r="B30" s="169" t="s">
        <v>236</v>
      </c>
      <c r="C30" s="170">
        <f>SUM(C21:C29)</f>
        <v>8595</v>
      </c>
      <c r="D30" s="170">
        <f>SUM(D21:D29)</f>
        <v>0</v>
      </c>
      <c r="E30" s="170">
        <f>SUM(E21:E29)</f>
        <v>65132</v>
      </c>
      <c r="F30" s="169" t="s">
        <v>237</v>
      </c>
      <c r="G30" s="170">
        <f>SUM(G19:G29)</f>
        <v>0</v>
      </c>
      <c r="H30" s="170">
        <f>SUM(H19:H29)</f>
        <v>0</v>
      </c>
      <c r="I30" s="172">
        <f>SUM(I19:I29)</f>
        <v>0</v>
      </c>
    </row>
    <row r="31" spans="1:9" ht="18" customHeight="1" thickBot="1">
      <c r="A31" s="168" t="s">
        <v>238</v>
      </c>
      <c r="B31" s="198" t="s">
        <v>239</v>
      </c>
      <c r="C31" s="170">
        <f>+C18+C19+C20+C30</f>
        <v>547947</v>
      </c>
      <c r="D31" s="170">
        <f>+D18+D19+D20+D30</f>
        <v>665718</v>
      </c>
      <c r="E31" s="170">
        <f>+E18+E19+E20+E30</f>
        <v>406512</v>
      </c>
      <c r="F31" s="198" t="s">
        <v>240</v>
      </c>
      <c r="G31" s="170">
        <f>+G18+G30</f>
        <v>360034</v>
      </c>
      <c r="H31" s="170">
        <f>+H18+H30</f>
        <v>575254</v>
      </c>
      <c r="I31" s="172">
        <f>+I18+I30</f>
        <v>405887</v>
      </c>
    </row>
    <row r="32" spans="1:10" ht="18" customHeight="1" thickBot="1">
      <c r="A32" s="168" t="s">
        <v>241</v>
      </c>
      <c r="B32" s="199" t="s">
        <v>242</v>
      </c>
      <c r="C32" s="200" t="str">
        <f>IF(((G18-C18)&gt;0),G18-C18,"----")</f>
        <v>----</v>
      </c>
      <c r="D32" s="200">
        <f>IF(((H18-D18)&gt;0),H18-D18,"----")</f>
        <v>139077</v>
      </c>
      <c r="E32" s="200">
        <f>IF(((I18-E18)&gt;0),I18-E18,"----")</f>
        <v>64507</v>
      </c>
      <c r="F32" s="201" t="s">
        <v>243</v>
      </c>
      <c r="G32" s="200">
        <f>IF(((C18-G18)&gt;0),C18-G18,"----")</f>
        <v>119274</v>
      </c>
      <c r="H32" s="200" t="str">
        <f>IF(((D18-H18)&gt;0),D18-H18,"----")</f>
        <v>----</v>
      </c>
      <c r="I32" s="202" t="str">
        <f>IF(((E18-I18)&gt;0),E18-I18,"----")</f>
        <v>----</v>
      </c>
      <c r="J32" s="203"/>
    </row>
    <row r="35" ht="15.75">
      <c r="B35" s="204"/>
    </row>
  </sheetData>
  <sheetProtection/>
  <mergeCells count="1">
    <mergeCell ref="A3:A4"/>
  </mergeCells>
  <printOptions horizontalCentered="1"/>
  <pageMargins left="0.7874015748031497" right="0.7874015748031497" top="0.89" bottom="0.77" header="0.68" footer="0.57"/>
  <pageSetup horizontalDpi="600" verticalDpi="600" orientation="landscape" paperSize="9" scale="95" r:id="rId1"/>
  <headerFooter alignWithMargins="0">
    <oddHeader>&amp;R&amp;"Times New Roman CE,Félkövér dőlt"&amp;11 3. számú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E95"/>
  <sheetViews>
    <sheetView zoomScale="120" zoomScaleNormal="120" zoomScalePageLayoutView="0" workbookViewId="0" topLeftCell="A58">
      <selection activeCell="D81" sqref="D81"/>
    </sheetView>
  </sheetViews>
  <sheetFormatPr defaultColWidth="9.00390625" defaultRowHeight="12.75"/>
  <cols>
    <col min="1" max="1" width="11.625" style="4" customWidth="1"/>
    <col min="2" max="2" width="12.875" style="3" customWidth="1"/>
    <col min="3" max="3" width="47.375" style="3" customWidth="1"/>
    <col min="4" max="4" width="18.625" style="312" customWidth="1"/>
    <col min="5" max="5" width="20.00390625" style="297" customWidth="1"/>
    <col min="6" max="16384" width="9.375" style="3" customWidth="1"/>
  </cols>
  <sheetData>
    <row r="1" spans="1:5" s="209" customFormat="1" ht="21" customHeight="1" thickBot="1">
      <c r="A1" s="208"/>
      <c r="D1" s="210" t="s">
        <v>247</v>
      </c>
      <c r="E1" s="440"/>
    </row>
    <row r="2" spans="1:5" s="215" customFormat="1" ht="15.75">
      <c r="A2" s="211" t="s">
        <v>248</v>
      </c>
      <c r="B2" s="212"/>
      <c r="C2" s="213" t="s">
        <v>249</v>
      </c>
      <c r="D2" s="214" t="s">
        <v>250</v>
      </c>
      <c r="E2" s="441"/>
    </row>
    <row r="3" spans="1:5" s="215" customFormat="1" ht="16.5" thickBot="1">
      <c r="A3" s="216" t="s">
        <v>251</v>
      </c>
      <c r="B3" s="217"/>
      <c r="C3" s="218"/>
      <c r="D3" s="219"/>
      <c r="E3" s="441"/>
    </row>
    <row r="4" spans="1:5" s="222" customFormat="1" ht="15.75" customHeight="1" thickBot="1">
      <c r="A4" s="220"/>
      <c r="B4" s="220"/>
      <c r="C4" s="220"/>
      <c r="D4" s="221" t="s">
        <v>8</v>
      </c>
      <c r="E4" s="441"/>
    </row>
    <row r="5" spans="1:4" ht="36">
      <c r="A5" s="223" t="s">
        <v>252</v>
      </c>
      <c r="B5" s="224" t="s">
        <v>253</v>
      </c>
      <c r="C5" s="497" t="s">
        <v>254</v>
      </c>
      <c r="D5" s="499" t="s">
        <v>255</v>
      </c>
    </row>
    <row r="6" spans="1:4" ht="13.5" thickBot="1">
      <c r="A6" s="225" t="s">
        <v>256</v>
      </c>
      <c r="B6" s="226"/>
      <c r="C6" s="498"/>
      <c r="D6" s="500"/>
    </row>
    <row r="7" spans="1:5" s="2" customFormat="1" ht="12.75" customHeight="1" thickBot="1">
      <c r="A7" s="227">
        <v>1</v>
      </c>
      <c r="B7" s="228">
        <v>2</v>
      </c>
      <c r="C7" s="228">
        <v>3</v>
      </c>
      <c r="D7" s="229">
        <v>4</v>
      </c>
      <c r="E7" s="439"/>
    </row>
    <row r="8" spans="1:5" s="2" customFormat="1" ht="15.75" customHeight="1" thickBot="1">
      <c r="A8" s="230"/>
      <c r="B8" s="231"/>
      <c r="C8" s="231" t="s">
        <v>187</v>
      </c>
      <c r="D8" s="232"/>
      <c r="E8" s="439"/>
    </row>
    <row r="9" spans="1:5" s="237" customFormat="1" ht="12" customHeight="1" thickBot="1">
      <c r="A9" s="233">
        <v>1</v>
      </c>
      <c r="B9" s="234"/>
      <c r="C9" s="235" t="s">
        <v>257</v>
      </c>
      <c r="D9" s="236">
        <f>SUM(D10:D13)</f>
        <v>25830</v>
      </c>
      <c r="E9" s="442"/>
    </row>
    <row r="10" spans="1:5" s="242" customFormat="1" ht="12" customHeight="1">
      <c r="A10" s="238"/>
      <c r="B10" s="239">
        <v>1</v>
      </c>
      <c r="C10" s="240" t="s">
        <v>258</v>
      </c>
      <c r="D10" s="241">
        <v>500</v>
      </c>
      <c r="E10" s="297"/>
    </row>
    <row r="11" spans="1:5" s="242" customFormat="1" ht="12" customHeight="1">
      <c r="A11" s="238"/>
      <c r="B11" s="239">
        <v>2</v>
      </c>
      <c r="C11" s="240" t="s">
        <v>259</v>
      </c>
      <c r="D11" s="241">
        <v>19362</v>
      </c>
      <c r="E11" s="297"/>
    </row>
    <row r="12" spans="1:5" s="242" customFormat="1" ht="12" customHeight="1">
      <c r="A12" s="238"/>
      <c r="B12" s="239">
        <v>3</v>
      </c>
      <c r="C12" s="240" t="s">
        <v>260</v>
      </c>
      <c r="D12" s="241">
        <v>2318</v>
      </c>
      <c r="E12" s="297"/>
    </row>
    <row r="13" spans="1:5" s="242" customFormat="1" ht="12" customHeight="1" thickBot="1">
      <c r="A13" s="238"/>
      <c r="B13" s="239">
        <v>4</v>
      </c>
      <c r="C13" s="240" t="s">
        <v>261</v>
      </c>
      <c r="D13" s="241">
        <v>3650</v>
      </c>
      <c r="E13" s="297"/>
    </row>
    <row r="14" spans="1:5" s="237" customFormat="1" ht="12" customHeight="1" thickBot="1">
      <c r="A14" s="233">
        <v>2</v>
      </c>
      <c r="B14" s="234"/>
      <c r="C14" s="235" t="s">
        <v>262</v>
      </c>
      <c r="D14" s="243">
        <f>SUM(D15:D18)</f>
        <v>167419</v>
      </c>
      <c r="E14" s="442"/>
    </row>
    <row r="15" spans="1:5" s="237" customFormat="1" ht="12" customHeight="1">
      <c r="A15" s="244"/>
      <c r="B15" s="245">
        <v>1</v>
      </c>
      <c r="C15" s="246" t="s">
        <v>21</v>
      </c>
      <c r="D15" s="247">
        <v>0</v>
      </c>
      <c r="E15" s="442"/>
    </row>
    <row r="16" spans="1:5" s="237" customFormat="1" ht="12" customHeight="1">
      <c r="A16" s="248"/>
      <c r="B16" s="249">
        <v>2</v>
      </c>
      <c r="C16" s="250" t="s">
        <v>263</v>
      </c>
      <c r="D16" s="251">
        <v>93110</v>
      </c>
      <c r="E16" s="442"/>
    </row>
    <row r="17" spans="1:5" s="242" customFormat="1" ht="12" customHeight="1">
      <c r="A17" s="238"/>
      <c r="B17" s="239">
        <v>3</v>
      </c>
      <c r="C17" s="240" t="s">
        <v>264</v>
      </c>
      <c r="D17" s="241">
        <v>74309</v>
      </c>
      <c r="E17" s="438" t="s">
        <v>407</v>
      </c>
    </row>
    <row r="18" spans="1:5" s="242" customFormat="1" ht="12" customHeight="1" thickBot="1">
      <c r="A18" s="238"/>
      <c r="B18" s="239">
        <v>4</v>
      </c>
      <c r="C18" s="240" t="s">
        <v>27</v>
      </c>
      <c r="D18" s="241">
        <v>0</v>
      </c>
      <c r="E18" s="297"/>
    </row>
    <row r="19" spans="1:5" s="237" customFormat="1" ht="12" customHeight="1" thickBot="1">
      <c r="A19" s="233">
        <v>3</v>
      </c>
      <c r="B19" s="234"/>
      <c r="C19" s="235" t="s">
        <v>265</v>
      </c>
      <c r="D19" s="243">
        <f>SUM(D20:D28)</f>
        <v>112804</v>
      </c>
      <c r="E19" s="442"/>
    </row>
    <row r="20" spans="1:5" s="242" customFormat="1" ht="12" customHeight="1">
      <c r="A20" s="238"/>
      <c r="B20" s="239">
        <v>1</v>
      </c>
      <c r="C20" s="240" t="s">
        <v>266</v>
      </c>
      <c r="D20" s="241">
        <v>109222</v>
      </c>
      <c r="E20" s="297"/>
    </row>
    <row r="21" spans="1:5" s="242" customFormat="1" ht="12" customHeight="1">
      <c r="A21" s="238"/>
      <c r="B21" s="239">
        <v>2</v>
      </c>
      <c r="C21" s="240" t="s">
        <v>39</v>
      </c>
      <c r="D21" s="241">
        <v>1860</v>
      </c>
      <c r="E21" s="297"/>
    </row>
    <row r="22" spans="1:5" s="242" customFormat="1" ht="12" customHeight="1">
      <c r="A22" s="238"/>
      <c r="B22" s="239">
        <v>3</v>
      </c>
      <c r="C22" s="240" t="s">
        <v>267</v>
      </c>
      <c r="D22" s="241">
        <v>1713</v>
      </c>
      <c r="E22" s="297"/>
    </row>
    <row r="23" spans="1:5" s="242" customFormat="1" ht="12" customHeight="1">
      <c r="A23" s="238"/>
      <c r="B23" s="239">
        <v>4</v>
      </c>
      <c r="C23" s="240" t="s">
        <v>268</v>
      </c>
      <c r="D23" s="241">
        <v>0</v>
      </c>
      <c r="E23" s="297"/>
    </row>
    <row r="24" spans="1:5" s="242" customFormat="1" ht="12" customHeight="1">
      <c r="A24" s="238"/>
      <c r="B24" s="239">
        <v>5</v>
      </c>
      <c r="C24" s="240" t="s">
        <v>269</v>
      </c>
      <c r="D24" s="241">
        <v>9</v>
      </c>
      <c r="E24" s="297"/>
    </row>
    <row r="25" spans="1:5" s="242" customFormat="1" ht="12" customHeight="1">
      <c r="A25" s="238"/>
      <c r="B25" s="239">
        <v>6</v>
      </c>
      <c r="C25" s="240" t="s">
        <v>270</v>
      </c>
      <c r="D25" s="241">
        <v>0</v>
      </c>
      <c r="E25" s="297"/>
    </row>
    <row r="26" spans="1:5" s="242" customFormat="1" ht="12" customHeight="1">
      <c r="A26" s="238"/>
      <c r="B26" s="239">
        <v>7</v>
      </c>
      <c r="C26" s="240" t="s">
        <v>271</v>
      </c>
      <c r="D26" s="241">
        <v>0</v>
      </c>
      <c r="E26" s="297"/>
    </row>
    <row r="27" spans="1:5" s="242" customFormat="1" ht="12" customHeight="1">
      <c r="A27" s="238"/>
      <c r="B27" s="239">
        <v>8</v>
      </c>
      <c r="C27" s="240" t="s">
        <v>53</v>
      </c>
      <c r="D27" s="241">
        <v>0</v>
      </c>
      <c r="E27" s="297"/>
    </row>
    <row r="28" spans="1:5" s="242" customFormat="1" ht="12" customHeight="1" thickBot="1">
      <c r="A28" s="253"/>
      <c r="B28" s="254">
        <v>9</v>
      </c>
      <c r="C28" s="255" t="s">
        <v>55</v>
      </c>
      <c r="D28" s="256">
        <v>0</v>
      </c>
      <c r="E28" s="297"/>
    </row>
    <row r="29" spans="1:5" s="237" customFormat="1" ht="12" customHeight="1" thickBot="1">
      <c r="A29" s="233">
        <v>4</v>
      </c>
      <c r="B29" s="234"/>
      <c r="C29" s="235" t="s">
        <v>272</v>
      </c>
      <c r="D29" s="243">
        <f>SUM(D30:D32)</f>
        <v>22</v>
      </c>
      <c r="E29" s="442"/>
    </row>
    <row r="30" spans="1:5" s="242" customFormat="1" ht="12" customHeight="1">
      <c r="A30" s="238"/>
      <c r="B30" s="239">
        <v>1</v>
      </c>
      <c r="C30" s="240" t="s">
        <v>273</v>
      </c>
      <c r="D30" s="241">
        <v>22</v>
      </c>
      <c r="E30" s="297"/>
    </row>
    <row r="31" spans="1:5" s="242" customFormat="1" ht="12" customHeight="1">
      <c r="A31" s="238"/>
      <c r="B31" s="239">
        <v>2</v>
      </c>
      <c r="C31" s="240" t="s">
        <v>274</v>
      </c>
      <c r="D31" s="241">
        <v>0</v>
      </c>
      <c r="E31" s="297"/>
    </row>
    <row r="32" spans="1:5" s="242" customFormat="1" ht="12" customHeight="1" thickBot="1">
      <c r="A32" s="238"/>
      <c r="B32" s="239">
        <v>3</v>
      </c>
      <c r="C32" s="240" t="s">
        <v>275</v>
      </c>
      <c r="D32" s="241">
        <v>0</v>
      </c>
      <c r="E32" s="297"/>
    </row>
    <row r="33" spans="1:5" s="242" customFormat="1" ht="12" customHeight="1" thickBot="1">
      <c r="A33" s="233">
        <v>5</v>
      </c>
      <c r="B33" s="234"/>
      <c r="C33" s="235" t="s">
        <v>276</v>
      </c>
      <c r="D33" s="243">
        <f>SUM(D34:D38)</f>
        <v>41910</v>
      </c>
      <c r="E33" s="297"/>
    </row>
    <row r="34" spans="1:5" s="242" customFormat="1" ht="12" customHeight="1">
      <c r="A34" s="257"/>
      <c r="B34" s="258">
        <v>1</v>
      </c>
      <c r="C34" s="259" t="s">
        <v>277</v>
      </c>
      <c r="D34" s="260">
        <v>5477</v>
      </c>
      <c r="E34" s="297" t="s">
        <v>406</v>
      </c>
    </row>
    <row r="35" spans="1:5" s="242" customFormat="1" ht="12" customHeight="1">
      <c r="A35" s="238"/>
      <c r="B35" s="239">
        <v>2</v>
      </c>
      <c r="C35" s="259" t="s">
        <v>278</v>
      </c>
      <c r="D35" s="241">
        <v>0</v>
      </c>
      <c r="E35" s="297"/>
    </row>
    <row r="36" spans="1:5" s="242" customFormat="1" ht="12" customHeight="1">
      <c r="A36" s="238"/>
      <c r="B36" s="239">
        <v>3</v>
      </c>
      <c r="C36" s="240" t="s">
        <v>279</v>
      </c>
      <c r="D36" s="241">
        <v>36433</v>
      </c>
      <c r="E36" s="297"/>
    </row>
    <row r="37" spans="1:5" s="242" customFormat="1" ht="12" customHeight="1">
      <c r="A37" s="238"/>
      <c r="B37" s="239">
        <v>4</v>
      </c>
      <c r="C37" s="261" t="s">
        <v>280</v>
      </c>
      <c r="D37" s="241">
        <v>0</v>
      </c>
      <c r="E37" s="297"/>
    </row>
    <row r="38" spans="1:5" s="242" customFormat="1" ht="12" customHeight="1" thickBot="1">
      <c r="A38" s="253"/>
      <c r="B38" s="254">
        <v>5</v>
      </c>
      <c r="C38" s="255" t="s">
        <v>281</v>
      </c>
      <c r="D38" s="262">
        <v>0</v>
      </c>
      <c r="E38" s="297"/>
    </row>
    <row r="39" spans="1:5" s="242" customFormat="1" ht="12" customHeight="1" thickBot="1">
      <c r="A39" s="263">
        <v>6</v>
      </c>
      <c r="B39" s="264"/>
      <c r="C39" s="265" t="s">
        <v>282</v>
      </c>
      <c r="D39" s="266">
        <f>SUM(D40:D41)</f>
        <v>661</v>
      </c>
      <c r="E39" s="298"/>
    </row>
    <row r="40" spans="1:5" s="242" customFormat="1" ht="12" customHeight="1">
      <c r="A40" s="268"/>
      <c r="B40" s="249">
        <v>1</v>
      </c>
      <c r="C40" s="269" t="s">
        <v>283</v>
      </c>
      <c r="D40" s="270">
        <v>0</v>
      </c>
      <c r="E40" s="297"/>
    </row>
    <row r="41" spans="1:5" s="242" customFormat="1" ht="12" customHeight="1" thickBot="1">
      <c r="A41" s="253"/>
      <c r="B41" s="254">
        <v>2</v>
      </c>
      <c r="C41" s="271" t="s">
        <v>284</v>
      </c>
      <c r="D41" s="262">
        <v>661</v>
      </c>
      <c r="E41" s="297"/>
    </row>
    <row r="42" spans="1:5" s="237" customFormat="1" ht="12" customHeight="1" thickBot="1">
      <c r="A42" s="233">
        <v>7</v>
      </c>
      <c r="B42" s="234"/>
      <c r="C42" s="265" t="s">
        <v>285</v>
      </c>
      <c r="D42" s="272">
        <f>+D39+D33+D29+D19+D14+D9</f>
        <v>348646</v>
      </c>
      <c r="E42" s="442"/>
    </row>
    <row r="43" spans="1:5" s="242" customFormat="1" ht="12" customHeight="1" thickBot="1">
      <c r="A43" s="263">
        <v>8</v>
      </c>
      <c r="B43" s="264"/>
      <c r="C43" s="273" t="s">
        <v>286</v>
      </c>
      <c r="D43" s="262">
        <v>0</v>
      </c>
      <c r="E43" s="297"/>
    </row>
    <row r="44" spans="1:5" s="242" customFormat="1" ht="12" customHeight="1" thickBot="1">
      <c r="A44" s="274">
        <v>9</v>
      </c>
      <c r="B44" s="275"/>
      <c r="C44" s="273" t="s">
        <v>287</v>
      </c>
      <c r="D44" s="276">
        <v>0</v>
      </c>
      <c r="E44" s="297"/>
    </row>
    <row r="45" spans="1:5" s="242" customFormat="1" ht="12" customHeight="1" thickBot="1">
      <c r="A45" s="448">
        <v>10</v>
      </c>
      <c r="B45" s="443"/>
      <c r="C45" s="265" t="s">
        <v>288</v>
      </c>
      <c r="D45" s="236">
        <f>SUM(D46:D51)</f>
        <v>75934</v>
      </c>
      <c r="E45" s="297"/>
    </row>
    <row r="46" spans="1:5" s="242" customFormat="1" ht="12" customHeight="1">
      <c r="A46" s="449"/>
      <c r="B46" s="444">
        <v>1</v>
      </c>
      <c r="C46" s="240" t="s">
        <v>289</v>
      </c>
      <c r="D46" s="281">
        <v>75934</v>
      </c>
      <c r="E46" s="297"/>
    </row>
    <row r="47" spans="1:5" s="242" customFormat="1" ht="12" customHeight="1">
      <c r="A47" s="450"/>
      <c r="B47" s="445">
        <v>2</v>
      </c>
      <c r="C47" s="240" t="s">
        <v>109</v>
      </c>
      <c r="D47" s="284">
        <v>0</v>
      </c>
      <c r="E47" s="297"/>
    </row>
    <row r="48" spans="1:5" s="242" customFormat="1" ht="12" customHeight="1">
      <c r="A48" s="450"/>
      <c r="B48" s="445">
        <v>3</v>
      </c>
      <c r="C48" s="240" t="s">
        <v>111</v>
      </c>
      <c r="D48" s="284">
        <v>0</v>
      </c>
      <c r="E48" s="297"/>
    </row>
    <row r="49" spans="1:5" s="242" customFormat="1" ht="12" customHeight="1">
      <c r="A49" s="450"/>
      <c r="B49" s="445">
        <v>4</v>
      </c>
      <c r="C49" s="240" t="s">
        <v>113</v>
      </c>
      <c r="D49" s="284">
        <v>0</v>
      </c>
      <c r="E49" s="297"/>
    </row>
    <row r="50" spans="1:5" s="242" customFormat="1" ht="12" customHeight="1">
      <c r="A50" s="450"/>
      <c r="B50" s="445">
        <v>5</v>
      </c>
      <c r="C50" s="240" t="s">
        <v>290</v>
      </c>
      <c r="D50" s="284">
        <v>0</v>
      </c>
      <c r="E50" s="297"/>
    </row>
    <row r="51" spans="1:5" s="242" customFormat="1" ht="12" customHeight="1" thickBot="1">
      <c r="A51" s="451"/>
      <c r="B51" s="446">
        <v>6</v>
      </c>
      <c r="C51" s="287" t="s">
        <v>117</v>
      </c>
      <c r="D51" s="288">
        <v>0</v>
      </c>
      <c r="E51" s="297"/>
    </row>
    <row r="52" spans="1:5" s="242" customFormat="1" ht="15" customHeight="1" thickBot="1">
      <c r="A52" s="452"/>
      <c r="B52" s="447"/>
      <c r="C52" s="291" t="s">
        <v>291</v>
      </c>
      <c r="D52" s="292">
        <f>+D45+D44+D43+D42</f>
        <v>424580</v>
      </c>
      <c r="E52" s="298"/>
    </row>
    <row r="53" spans="1:5" s="242" customFormat="1" ht="15" customHeight="1">
      <c r="A53" s="293"/>
      <c r="B53" s="293"/>
      <c r="C53" s="294"/>
      <c r="D53" s="295"/>
      <c r="E53" s="297"/>
    </row>
    <row r="54" spans="1:4" ht="12.75">
      <c r="A54" s="296"/>
      <c r="B54" s="297"/>
      <c r="C54" s="297"/>
      <c r="D54" s="298"/>
    </row>
    <row r="55" spans="1:5" ht="13.5" thickBot="1">
      <c r="A55" s="296"/>
      <c r="B55" s="297"/>
      <c r="C55" s="297"/>
      <c r="D55" s="298"/>
      <c r="E55" s="455"/>
    </row>
    <row r="56" spans="1:5" s="2" customFormat="1" ht="16.5" customHeight="1" thickBot="1">
      <c r="A56" s="299"/>
      <c r="B56" s="300"/>
      <c r="C56" s="301" t="s">
        <v>188</v>
      </c>
      <c r="D56" s="302"/>
      <c r="E56" s="439"/>
    </row>
    <row r="57" spans="1:5" s="303" customFormat="1" ht="12" customHeight="1" thickBot="1">
      <c r="A57" s="233">
        <v>11</v>
      </c>
      <c r="B57" s="234"/>
      <c r="C57" s="235" t="s">
        <v>292</v>
      </c>
      <c r="D57" s="243">
        <f>SUM(D58:D71)</f>
        <v>165410</v>
      </c>
      <c r="E57" s="442"/>
    </row>
    <row r="58" spans="1:4" ht="12" customHeight="1">
      <c r="A58" s="456"/>
      <c r="B58" s="457">
        <v>1</v>
      </c>
      <c r="C58" s="72" t="s">
        <v>127</v>
      </c>
      <c r="D58" s="247">
        <v>69336</v>
      </c>
    </row>
    <row r="59" spans="1:4" ht="12" customHeight="1">
      <c r="A59" s="238"/>
      <c r="B59" s="304"/>
      <c r="C59" s="305" t="s">
        <v>293</v>
      </c>
      <c r="D59" s="306">
        <v>0</v>
      </c>
    </row>
    <row r="60" spans="1:4" ht="12" customHeight="1">
      <c r="A60" s="238"/>
      <c r="B60" s="304">
        <v>2</v>
      </c>
      <c r="C60" s="30" t="s">
        <v>129</v>
      </c>
      <c r="D60" s="241">
        <v>17382</v>
      </c>
    </row>
    <row r="61" spans="1:4" ht="12" customHeight="1">
      <c r="A61" s="238"/>
      <c r="B61" s="304">
        <v>3</v>
      </c>
      <c r="C61" s="30" t="s">
        <v>294</v>
      </c>
      <c r="D61" s="241">
        <v>42552</v>
      </c>
    </row>
    <row r="62" spans="1:4" ht="12" customHeight="1">
      <c r="A62" s="238"/>
      <c r="B62" s="304">
        <v>4</v>
      </c>
      <c r="C62" s="104" t="s">
        <v>133</v>
      </c>
      <c r="D62" s="241">
        <v>1423</v>
      </c>
    </row>
    <row r="63" spans="1:4" ht="12" customHeight="1">
      <c r="A63" s="238"/>
      <c r="B63" s="304"/>
      <c r="C63" s="307" t="s">
        <v>295</v>
      </c>
      <c r="D63" s="306">
        <v>0</v>
      </c>
    </row>
    <row r="64" spans="1:4" ht="12" customHeight="1">
      <c r="A64" s="238"/>
      <c r="B64" s="304">
        <v>5</v>
      </c>
      <c r="C64" s="105" t="s">
        <v>200</v>
      </c>
      <c r="D64" s="241">
        <v>0</v>
      </c>
    </row>
    <row r="65" spans="1:5" ht="12" customHeight="1">
      <c r="A65" s="238"/>
      <c r="B65" s="304">
        <v>6</v>
      </c>
      <c r="C65" s="30" t="s">
        <v>137</v>
      </c>
      <c r="D65" s="241">
        <v>5417</v>
      </c>
      <c r="E65" s="297" t="s">
        <v>408</v>
      </c>
    </row>
    <row r="66" spans="1:4" ht="12" customHeight="1">
      <c r="A66" s="238"/>
      <c r="B66" s="304">
        <v>7</v>
      </c>
      <c r="C66" s="106" t="s">
        <v>296</v>
      </c>
      <c r="D66" s="241">
        <v>19545</v>
      </c>
    </row>
    <row r="67" spans="1:4" ht="12" customHeight="1">
      <c r="A67" s="238"/>
      <c r="B67" s="304">
        <v>8</v>
      </c>
      <c r="C67" s="106" t="s">
        <v>141</v>
      </c>
      <c r="D67" s="241">
        <v>0</v>
      </c>
    </row>
    <row r="68" spans="1:4" ht="12" customHeight="1">
      <c r="A68" s="238"/>
      <c r="B68" s="304">
        <v>9</v>
      </c>
      <c r="C68" s="30" t="s">
        <v>143</v>
      </c>
      <c r="D68" s="241">
        <v>9755</v>
      </c>
    </row>
    <row r="69" spans="1:4" ht="12" customHeight="1">
      <c r="A69" s="238"/>
      <c r="B69" s="304">
        <v>10</v>
      </c>
      <c r="C69" s="30" t="s">
        <v>145</v>
      </c>
      <c r="D69" s="458">
        <v>0</v>
      </c>
    </row>
    <row r="70" spans="1:4" ht="12" customHeight="1">
      <c r="A70" s="238"/>
      <c r="B70" s="304">
        <v>11</v>
      </c>
      <c r="C70" s="107" t="s">
        <v>147</v>
      </c>
      <c r="D70" s="241">
        <v>0</v>
      </c>
    </row>
    <row r="71" spans="1:4" ht="12" customHeight="1" thickBot="1">
      <c r="A71" s="319"/>
      <c r="B71" s="459">
        <v>12</v>
      </c>
      <c r="C71" s="118" t="s">
        <v>149</v>
      </c>
      <c r="D71" s="460">
        <v>0</v>
      </c>
    </row>
    <row r="72" spans="1:5" s="303" customFormat="1" ht="12" customHeight="1" thickBot="1">
      <c r="A72" s="233">
        <v>12</v>
      </c>
      <c r="B72" s="234"/>
      <c r="C72" s="235" t="s">
        <v>297</v>
      </c>
      <c r="D72" s="243">
        <f>SUM(D73:D78)</f>
        <v>46543</v>
      </c>
      <c r="E72" s="442"/>
    </row>
    <row r="73" spans="1:4" ht="12" customHeight="1">
      <c r="A73" s="238"/>
      <c r="B73" s="239">
        <v>1</v>
      </c>
      <c r="C73" s="43" t="s">
        <v>244</v>
      </c>
      <c r="D73" s="241">
        <v>15750</v>
      </c>
    </row>
    <row r="74" spans="1:4" ht="12" customHeight="1">
      <c r="A74" s="238"/>
      <c r="B74" s="239">
        <v>2</v>
      </c>
      <c r="C74" s="30" t="s">
        <v>154</v>
      </c>
      <c r="D74" s="241">
        <v>30793</v>
      </c>
    </row>
    <row r="75" spans="1:4" ht="12" customHeight="1">
      <c r="A75" s="238"/>
      <c r="B75" s="239">
        <v>3</v>
      </c>
      <c r="C75" s="30" t="s">
        <v>156</v>
      </c>
      <c r="D75" s="241">
        <v>0</v>
      </c>
    </row>
    <row r="76" spans="1:4" ht="12" customHeight="1">
      <c r="A76" s="238"/>
      <c r="B76" s="239">
        <v>4</v>
      </c>
      <c r="C76" s="30" t="s">
        <v>298</v>
      </c>
      <c r="D76" s="241">
        <v>0</v>
      </c>
    </row>
    <row r="77" spans="1:4" ht="12" customHeight="1">
      <c r="A77" s="238"/>
      <c r="B77" s="239">
        <v>5</v>
      </c>
      <c r="C77" s="30" t="s">
        <v>160</v>
      </c>
      <c r="D77" s="241">
        <v>0</v>
      </c>
    </row>
    <row r="78" spans="1:4" ht="12" customHeight="1" thickBot="1">
      <c r="A78" s="238"/>
      <c r="B78" s="239">
        <v>6</v>
      </c>
      <c r="C78" s="107" t="s">
        <v>164</v>
      </c>
      <c r="D78" s="241">
        <v>0</v>
      </c>
    </row>
    <row r="79" spans="1:5" s="303" customFormat="1" ht="12" customHeight="1" thickBot="1">
      <c r="A79" s="233">
        <v>13</v>
      </c>
      <c r="B79" s="234"/>
      <c r="C79" s="235" t="s">
        <v>207</v>
      </c>
      <c r="D79" s="243">
        <f>SUM(D80:D81)</f>
        <v>31299</v>
      </c>
      <c r="E79" s="442"/>
    </row>
    <row r="80" spans="1:4" ht="12" customHeight="1">
      <c r="A80" s="238"/>
      <c r="B80" s="239">
        <v>1</v>
      </c>
      <c r="C80" s="240" t="s">
        <v>3</v>
      </c>
      <c r="D80" s="241">
        <v>31299</v>
      </c>
    </row>
    <row r="81" spans="1:4" ht="12" customHeight="1" thickBot="1">
      <c r="A81" s="253"/>
      <c r="B81" s="254">
        <v>2</v>
      </c>
      <c r="C81" s="255" t="s">
        <v>4</v>
      </c>
      <c r="D81" s="256">
        <v>0</v>
      </c>
    </row>
    <row r="82" spans="1:4" ht="12" customHeight="1" thickBot="1">
      <c r="A82" s="233">
        <v>14</v>
      </c>
      <c r="B82" s="234"/>
      <c r="C82" s="235" t="s">
        <v>245</v>
      </c>
      <c r="D82" s="308">
        <v>0</v>
      </c>
    </row>
    <row r="83" spans="1:4" ht="12" customHeight="1" thickBot="1">
      <c r="A83" s="233">
        <v>15</v>
      </c>
      <c r="B83" s="234"/>
      <c r="C83" s="235" t="s">
        <v>299</v>
      </c>
      <c r="D83" s="236">
        <f>+D57+D72+D79+D82</f>
        <v>243252</v>
      </c>
    </row>
    <row r="84" spans="1:5" s="303" customFormat="1" ht="12" customHeight="1" thickBot="1">
      <c r="A84" s="233">
        <v>16</v>
      </c>
      <c r="B84" s="234"/>
      <c r="C84" s="235" t="s">
        <v>300</v>
      </c>
      <c r="D84" s="243">
        <f>SUM(D85:D90)</f>
        <v>0</v>
      </c>
      <c r="E84" s="442"/>
    </row>
    <row r="85" spans="1:5" s="303" customFormat="1" ht="12" customHeight="1">
      <c r="A85" s="238"/>
      <c r="B85" s="239">
        <v>1</v>
      </c>
      <c r="C85" s="30" t="s">
        <v>169</v>
      </c>
      <c r="D85" s="241">
        <v>0</v>
      </c>
      <c r="E85" s="442"/>
    </row>
    <row r="86" spans="1:5" s="303" customFormat="1" ht="12" customHeight="1">
      <c r="A86" s="238"/>
      <c r="B86" s="239">
        <v>2</v>
      </c>
      <c r="C86" s="30" t="s">
        <v>170</v>
      </c>
      <c r="D86" s="241">
        <v>0</v>
      </c>
      <c r="E86" s="442"/>
    </row>
    <row r="87" spans="1:5" s="303" customFormat="1" ht="12" customHeight="1">
      <c r="A87" s="238"/>
      <c r="B87" s="239">
        <v>3</v>
      </c>
      <c r="C87" s="30" t="s">
        <v>171</v>
      </c>
      <c r="D87" s="241">
        <v>0</v>
      </c>
      <c r="E87" s="442"/>
    </row>
    <row r="88" spans="1:5" s="303" customFormat="1" ht="12" customHeight="1">
      <c r="A88" s="238"/>
      <c r="B88" s="239">
        <v>4</v>
      </c>
      <c r="C88" s="30" t="s">
        <v>172</v>
      </c>
      <c r="D88" s="241">
        <v>0</v>
      </c>
      <c r="E88" s="442"/>
    </row>
    <row r="89" spans="1:4" ht="22.5" customHeight="1">
      <c r="A89" s="238"/>
      <c r="B89" s="239">
        <v>5</v>
      </c>
      <c r="C89" s="30" t="s">
        <v>174</v>
      </c>
      <c r="D89" s="241">
        <v>0</v>
      </c>
    </row>
    <row r="90" spans="1:4" ht="12" customHeight="1" thickBot="1">
      <c r="A90" s="238"/>
      <c r="B90" s="239">
        <v>6</v>
      </c>
      <c r="C90" s="30" t="s">
        <v>301</v>
      </c>
      <c r="D90" s="241">
        <v>0</v>
      </c>
    </row>
    <row r="91" spans="1:4" ht="12" customHeight="1" thickBot="1">
      <c r="A91" s="263">
        <v>17</v>
      </c>
      <c r="B91" s="264"/>
      <c r="C91" s="235" t="s">
        <v>302</v>
      </c>
      <c r="D91" s="308">
        <v>0</v>
      </c>
    </row>
    <row r="92" spans="1:5" ht="15" customHeight="1" thickBot="1">
      <c r="A92" s="309"/>
      <c r="B92" s="275"/>
      <c r="C92" s="310" t="s">
        <v>303</v>
      </c>
      <c r="D92" s="311">
        <f>+D83+D84+D91</f>
        <v>243252</v>
      </c>
      <c r="E92" s="298"/>
    </row>
    <row r="93" ht="13.5" thickBot="1"/>
    <row r="94" spans="1:4" ht="15" customHeight="1" thickBot="1">
      <c r="A94" s="313" t="s">
        <v>304</v>
      </c>
      <c r="B94" s="314"/>
      <c r="C94" s="315"/>
      <c r="D94" s="316">
        <v>25.75</v>
      </c>
    </row>
    <row r="95" spans="1:4" ht="14.25" customHeight="1">
      <c r="A95" s="501"/>
      <c r="B95" s="501"/>
      <c r="C95" s="501"/>
      <c r="D95" s="501"/>
    </row>
  </sheetData>
  <sheetProtection formatCells="0"/>
  <mergeCells count="3">
    <mergeCell ref="C5:C6"/>
    <mergeCell ref="D5:D6"/>
    <mergeCell ref="A95:D9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rowBreaks count="1" manualBreakCount="1">
    <brk id="5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E95"/>
  <sheetViews>
    <sheetView zoomScale="120" zoomScaleNormal="120" zoomScalePageLayoutView="0" workbookViewId="0" topLeftCell="A49">
      <selection activeCell="D62" sqref="D62"/>
    </sheetView>
  </sheetViews>
  <sheetFormatPr defaultColWidth="9.00390625" defaultRowHeight="12.75"/>
  <cols>
    <col min="1" max="1" width="11.625" style="4" customWidth="1"/>
    <col min="2" max="2" width="12.875" style="3" customWidth="1"/>
    <col min="3" max="3" width="47.375" style="3" customWidth="1"/>
    <col min="4" max="4" width="18.625" style="3" customWidth="1"/>
    <col min="5" max="5" width="20.625" style="3" customWidth="1"/>
    <col min="6" max="16384" width="9.375" style="3" customWidth="1"/>
  </cols>
  <sheetData>
    <row r="1" spans="1:4" s="209" customFormat="1" ht="21" customHeight="1" thickBot="1">
      <c r="A1" s="208"/>
      <c r="D1" s="462" t="s">
        <v>410</v>
      </c>
    </row>
    <row r="2" spans="1:4" s="215" customFormat="1" ht="15.75">
      <c r="A2" s="211" t="s">
        <v>248</v>
      </c>
      <c r="B2" s="212"/>
      <c r="C2" s="213" t="s">
        <v>5</v>
      </c>
      <c r="D2" s="463" t="s">
        <v>411</v>
      </c>
    </row>
    <row r="3" spans="1:4" s="215" customFormat="1" ht="16.5" thickBot="1">
      <c r="A3" s="216" t="s">
        <v>251</v>
      </c>
      <c r="B3" s="217"/>
      <c r="C3" s="218" t="s">
        <v>412</v>
      </c>
      <c r="D3" s="464"/>
    </row>
    <row r="4" spans="1:4" s="222" customFormat="1" ht="15.75" customHeight="1" thickBot="1">
      <c r="A4" s="220"/>
      <c r="B4" s="220"/>
      <c r="C4" s="220"/>
      <c r="D4" s="465" t="s">
        <v>8</v>
      </c>
    </row>
    <row r="5" spans="1:4" ht="36">
      <c r="A5" s="223" t="s">
        <v>252</v>
      </c>
      <c r="B5" s="224" t="s">
        <v>253</v>
      </c>
      <c r="C5" s="497" t="s">
        <v>254</v>
      </c>
      <c r="D5" s="502" t="s">
        <v>255</v>
      </c>
    </row>
    <row r="6" spans="1:4" ht="13.5" thickBot="1">
      <c r="A6" s="225" t="s">
        <v>256</v>
      </c>
      <c r="B6" s="226"/>
      <c r="C6" s="498"/>
      <c r="D6" s="503"/>
    </row>
    <row r="7" spans="1:4" s="2" customFormat="1" ht="12.75" customHeight="1" thickBot="1">
      <c r="A7" s="227">
        <v>1</v>
      </c>
      <c r="B7" s="228">
        <v>2</v>
      </c>
      <c r="C7" s="228">
        <v>3</v>
      </c>
      <c r="D7" s="466">
        <v>4</v>
      </c>
    </row>
    <row r="8" spans="1:4" s="2" customFormat="1" ht="15.75" customHeight="1" thickBot="1">
      <c r="A8" s="230"/>
      <c r="B8" s="231"/>
      <c r="C8" s="231" t="s">
        <v>187</v>
      </c>
      <c r="D8" s="467"/>
    </row>
    <row r="9" spans="1:4" s="237" customFormat="1" ht="12" customHeight="1" thickBot="1">
      <c r="A9" s="233">
        <v>1</v>
      </c>
      <c r="B9" s="234"/>
      <c r="C9" s="235" t="s">
        <v>257</v>
      </c>
      <c r="D9" s="468">
        <f>SUM(D10:D13)-1</f>
        <v>14751</v>
      </c>
    </row>
    <row r="10" spans="1:4" s="242" customFormat="1" ht="12" customHeight="1">
      <c r="A10" s="238"/>
      <c r="B10" s="239">
        <v>1</v>
      </c>
      <c r="C10" s="240" t="s">
        <v>258</v>
      </c>
      <c r="D10" s="241">
        <v>0</v>
      </c>
    </row>
    <row r="11" spans="1:4" s="242" customFormat="1" ht="12" customHeight="1">
      <c r="A11" s="238"/>
      <c r="B11" s="239">
        <v>2</v>
      </c>
      <c r="C11" s="240" t="s">
        <v>259</v>
      </c>
      <c r="D11" s="157">
        <v>12270</v>
      </c>
    </row>
    <row r="12" spans="1:4" s="242" customFormat="1" ht="12" customHeight="1">
      <c r="A12" s="238"/>
      <c r="B12" s="239">
        <v>3</v>
      </c>
      <c r="C12" s="240" t="s">
        <v>260</v>
      </c>
      <c r="D12" s="157">
        <v>2482</v>
      </c>
    </row>
    <row r="13" spans="1:4" s="242" customFormat="1" ht="12" customHeight="1" thickBot="1">
      <c r="A13" s="238"/>
      <c r="B13" s="239">
        <v>4</v>
      </c>
      <c r="C13" s="240" t="s">
        <v>261</v>
      </c>
      <c r="D13" s="157">
        <v>0</v>
      </c>
    </row>
    <row r="14" spans="1:4" s="237" customFormat="1" ht="12" customHeight="1" thickBot="1">
      <c r="A14" s="233">
        <v>2</v>
      </c>
      <c r="B14" s="234"/>
      <c r="C14" s="235" t="s">
        <v>262</v>
      </c>
      <c r="D14" s="469">
        <f>SUM(D15:D18)</f>
        <v>0</v>
      </c>
    </row>
    <row r="15" spans="1:4" s="237" customFormat="1" ht="12" customHeight="1">
      <c r="A15" s="244"/>
      <c r="B15" s="245">
        <v>1</v>
      </c>
      <c r="C15" s="246" t="s">
        <v>21</v>
      </c>
      <c r="D15" s="247">
        <v>0</v>
      </c>
    </row>
    <row r="16" spans="1:4" s="237" customFormat="1" ht="12" customHeight="1">
      <c r="A16" s="248"/>
      <c r="B16" s="249">
        <v>2</v>
      </c>
      <c r="C16" s="250" t="s">
        <v>263</v>
      </c>
      <c r="D16" s="470">
        <v>0</v>
      </c>
    </row>
    <row r="17" spans="1:5" s="242" customFormat="1" ht="12" customHeight="1">
      <c r="A17" s="238"/>
      <c r="B17" s="239">
        <v>3</v>
      </c>
      <c r="C17" s="240" t="s">
        <v>264</v>
      </c>
      <c r="D17" s="157">
        <v>0</v>
      </c>
      <c r="E17" s="252"/>
    </row>
    <row r="18" spans="1:4" s="242" customFormat="1" ht="12" customHeight="1" thickBot="1">
      <c r="A18" s="238"/>
      <c r="B18" s="239">
        <v>4</v>
      </c>
      <c r="C18" s="240" t="s">
        <v>27</v>
      </c>
      <c r="D18" s="157">
        <v>0</v>
      </c>
    </row>
    <row r="19" spans="1:4" s="237" customFormat="1" ht="12" customHeight="1" thickBot="1">
      <c r="A19" s="233">
        <v>3</v>
      </c>
      <c r="B19" s="234"/>
      <c r="C19" s="235" t="s">
        <v>265</v>
      </c>
      <c r="D19" s="469">
        <f>SUM(D20:D28)</f>
        <v>0</v>
      </c>
    </row>
    <row r="20" spans="1:4" s="242" customFormat="1" ht="12" customHeight="1">
      <c r="A20" s="238"/>
      <c r="B20" s="239">
        <v>1</v>
      </c>
      <c r="C20" s="240" t="s">
        <v>266</v>
      </c>
      <c r="D20" s="241">
        <v>0</v>
      </c>
    </row>
    <row r="21" spans="1:4" s="242" customFormat="1" ht="12" customHeight="1">
      <c r="A21" s="238"/>
      <c r="B21" s="239">
        <v>2</v>
      </c>
      <c r="C21" s="240" t="s">
        <v>39</v>
      </c>
      <c r="D21" s="241">
        <v>0</v>
      </c>
    </row>
    <row r="22" spans="1:4" s="242" customFormat="1" ht="12" customHeight="1">
      <c r="A22" s="238"/>
      <c r="B22" s="239">
        <v>3</v>
      </c>
      <c r="C22" s="240" t="s">
        <v>267</v>
      </c>
      <c r="D22" s="241">
        <v>0</v>
      </c>
    </row>
    <row r="23" spans="1:4" s="242" customFormat="1" ht="12" customHeight="1">
      <c r="A23" s="238"/>
      <c r="B23" s="239">
        <v>4</v>
      </c>
      <c r="C23" s="240" t="s">
        <v>268</v>
      </c>
      <c r="D23" s="241">
        <v>0</v>
      </c>
    </row>
    <row r="24" spans="1:4" s="242" customFormat="1" ht="12" customHeight="1">
      <c r="A24" s="238"/>
      <c r="B24" s="239">
        <v>5</v>
      </c>
      <c r="C24" s="240" t="s">
        <v>269</v>
      </c>
      <c r="D24" s="241">
        <v>0</v>
      </c>
    </row>
    <row r="25" spans="1:4" s="242" customFormat="1" ht="12" customHeight="1">
      <c r="A25" s="238"/>
      <c r="B25" s="239">
        <v>6</v>
      </c>
      <c r="C25" s="240" t="s">
        <v>270</v>
      </c>
      <c r="D25" s="241">
        <v>0</v>
      </c>
    </row>
    <row r="26" spans="1:4" s="242" customFormat="1" ht="12" customHeight="1">
      <c r="A26" s="238"/>
      <c r="B26" s="239">
        <v>7</v>
      </c>
      <c r="C26" s="240" t="s">
        <v>271</v>
      </c>
      <c r="D26" s="241">
        <v>0</v>
      </c>
    </row>
    <row r="27" spans="1:4" s="242" customFormat="1" ht="12" customHeight="1">
      <c r="A27" s="238"/>
      <c r="B27" s="239">
        <v>8</v>
      </c>
      <c r="C27" s="240" t="s">
        <v>53</v>
      </c>
      <c r="D27" s="241">
        <v>0</v>
      </c>
    </row>
    <row r="28" spans="1:4" s="242" customFormat="1" ht="12" customHeight="1" thickBot="1">
      <c r="A28" s="253"/>
      <c r="B28" s="254">
        <v>9</v>
      </c>
      <c r="C28" s="255" t="s">
        <v>55</v>
      </c>
      <c r="D28" s="256">
        <v>0</v>
      </c>
    </row>
    <row r="29" spans="1:4" s="237" customFormat="1" ht="12" customHeight="1" thickBot="1">
      <c r="A29" s="233">
        <v>4</v>
      </c>
      <c r="B29" s="234"/>
      <c r="C29" s="235" t="s">
        <v>272</v>
      </c>
      <c r="D29" s="469">
        <f>SUM(D30:D32)</f>
        <v>0</v>
      </c>
    </row>
    <row r="30" spans="1:4" s="242" customFormat="1" ht="12" customHeight="1">
      <c r="A30" s="238"/>
      <c r="B30" s="239">
        <v>1</v>
      </c>
      <c r="C30" s="240" t="s">
        <v>273</v>
      </c>
      <c r="D30" s="241">
        <v>0</v>
      </c>
    </row>
    <row r="31" spans="1:4" s="242" customFormat="1" ht="12" customHeight="1">
      <c r="A31" s="238"/>
      <c r="B31" s="239">
        <v>2</v>
      </c>
      <c r="C31" s="240" t="s">
        <v>274</v>
      </c>
      <c r="D31" s="241">
        <v>0</v>
      </c>
    </row>
    <row r="32" spans="1:4" s="242" customFormat="1" ht="12" customHeight="1" thickBot="1">
      <c r="A32" s="238"/>
      <c r="B32" s="239">
        <v>3</v>
      </c>
      <c r="C32" s="240" t="s">
        <v>275</v>
      </c>
      <c r="D32" s="241">
        <v>0</v>
      </c>
    </row>
    <row r="33" spans="1:4" s="242" customFormat="1" ht="12" customHeight="1" thickBot="1">
      <c r="A33" s="233">
        <v>5</v>
      </c>
      <c r="B33" s="234"/>
      <c r="C33" s="235" t="s">
        <v>276</v>
      </c>
      <c r="D33" s="469">
        <f>SUM(D34:D38)</f>
        <v>0</v>
      </c>
    </row>
    <row r="34" spans="1:4" s="242" customFormat="1" ht="12" customHeight="1">
      <c r="A34" s="257"/>
      <c r="B34" s="258">
        <v>1</v>
      </c>
      <c r="C34" s="259" t="s">
        <v>277</v>
      </c>
      <c r="D34" s="260">
        <v>0</v>
      </c>
    </row>
    <row r="35" spans="1:4" s="242" customFormat="1" ht="12" customHeight="1">
      <c r="A35" s="238"/>
      <c r="B35" s="239">
        <v>2</v>
      </c>
      <c r="C35" s="259" t="s">
        <v>278</v>
      </c>
      <c r="D35" s="241">
        <v>0</v>
      </c>
    </row>
    <row r="36" spans="1:4" s="242" customFormat="1" ht="12" customHeight="1">
      <c r="A36" s="238"/>
      <c r="B36" s="239">
        <v>3</v>
      </c>
      <c r="C36" s="240" t="s">
        <v>279</v>
      </c>
      <c r="D36" s="241">
        <v>0</v>
      </c>
    </row>
    <row r="37" spans="1:4" s="242" customFormat="1" ht="12" customHeight="1">
      <c r="A37" s="238"/>
      <c r="B37" s="239">
        <v>4</v>
      </c>
      <c r="C37" s="261" t="s">
        <v>280</v>
      </c>
      <c r="D37" s="241">
        <v>0</v>
      </c>
    </row>
    <row r="38" spans="1:4" s="242" customFormat="1" ht="12" customHeight="1" thickBot="1">
      <c r="A38" s="253"/>
      <c r="B38" s="254">
        <v>5</v>
      </c>
      <c r="C38" s="255" t="s">
        <v>281</v>
      </c>
      <c r="D38" s="262">
        <v>0</v>
      </c>
    </row>
    <row r="39" spans="1:4" s="242" customFormat="1" ht="12" customHeight="1" thickBot="1">
      <c r="A39" s="263">
        <v>6</v>
      </c>
      <c r="B39" s="264"/>
      <c r="C39" s="265" t="s">
        <v>282</v>
      </c>
      <c r="D39" s="471">
        <f>SUM(D40:D41)</f>
        <v>0</v>
      </c>
    </row>
    <row r="40" spans="1:4" s="242" customFormat="1" ht="12" customHeight="1">
      <c r="A40" s="268"/>
      <c r="B40" s="249">
        <v>1</v>
      </c>
      <c r="C40" s="269" t="s">
        <v>283</v>
      </c>
      <c r="D40" s="270">
        <v>0</v>
      </c>
    </row>
    <row r="41" spans="1:4" s="242" customFormat="1" ht="12" customHeight="1" thickBot="1">
      <c r="A41" s="253"/>
      <c r="B41" s="254">
        <v>2</v>
      </c>
      <c r="C41" s="271" t="s">
        <v>284</v>
      </c>
      <c r="D41" s="262">
        <v>0</v>
      </c>
    </row>
    <row r="42" spans="1:4" s="237" customFormat="1" ht="12" customHeight="1" thickBot="1">
      <c r="A42" s="233">
        <v>7</v>
      </c>
      <c r="B42" s="234"/>
      <c r="C42" s="265" t="s">
        <v>285</v>
      </c>
      <c r="D42" s="472">
        <f>+D39+D33+D29+D19+D14+D9</f>
        <v>14751</v>
      </c>
    </row>
    <row r="43" spans="1:4" s="242" customFormat="1" ht="12" customHeight="1" thickBot="1">
      <c r="A43" s="263">
        <v>8</v>
      </c>
      <c r="B43" s="264"/>
      <c r="C43" s="273" t="s">
        <v>286</v>
      </c>
      <c r="D43" s="262">
        <v>0</v>
      </c>
    </row>
    <row r="44" spans="1:4" s="242" customFormat="1" ht="12" customHeight="1" thickBot="1">
      <c r="A44" s="274">
        <v>9</v>
      </c>
      <c r="B44" s="275"/>
      <c r="C44" s="273" t="s">
        <v>287</v>
      </c>
      <c r="D44" s="276">
        <v>0</v>
      </c>
    </row>
    <row r="45" spans="1:4" s="242" customFormat="1" ht="12" customHeight="1" thickBot="1">
      <c r="A45" s="277">
        <v>10</v>
      </c>
      <c r="B45" s="278"/>
      <c r="C45" s="265" t="s">
        <v>288</v>
      </c>
      <c r="D45" s="468">
        <f>SUM(D46:D51)</f>
        <v>0</v>
      </c>
    </row>
    <row r="46" spans="1:4" s="242" customFormat="1" ht="12" customHeight="1">
      <c r="A46" s="279"/>
      <c r="B46" s="280">
        <v>1</v>
      </c>
      <c r="C46" s="240" t="s">
        <v>289</v>
      </c>
      <c r="D46" s="281">
        <v>0</v>
      </c>
    </row>
    <row r="47" spans="1:4" s="242" customFormat="1" ht="12" customHeight="1">
      <c r="A47" s="282"/>
      <c r="B47" s="283">
        <v>2</v>
      </c>
      <c r="C47" s="240" t="s">
        <v>109</v>
      </c>
      <c r="D47" s="284">
        <v>0</v>
      </c>
    </row>
    <row r="48" spans="1:4" s="242" customFormat="1" ht="12" customHeight="1">
      <c r="A48" s="282"/>
      <c r="B48" s="283">
        <v>3</v>
      </c>
      <c r="C48" s="240" t="s">
        <v>111</v>
      </c>
      <c r="D48" s="284">
        <v>0</v>
      </c>
    </row>
    <row r="49" spans="1:4" s="242" customFormat="1" ht="12" customHeight="1">
      <c r="A49" s="282"/>
      <c r="B49" s="283">
        <v>4</v>
      </c>
      <c r="C49" s="240" t="s">
        <v>113</v>
      </c>
      <c r="D49" s="284">
        <v>0</v>
      </c>
    </row>
    <row r="50" spans="1:4" s="242" customFormat="1" ht="12" customHeight="1">
      <c r="A50" s="282"/>
      <c r="B50" s="283">
        <v>5</v>
      </c>
      <c r="C50" s="240" t="s">
        <v>290</v>
      </c>
      <c r="D50" s="284">
        <v>0</v>
      </c>
    </row>
    <row r="51" spans="1:4" s="242" customFormat="1" ht="12" customHeight="1" thickBot="1">
      <c r="A51" s="285"/>
      <c r="B51" s="286">
        <v>6</v>
      </c>
      <c r="C51" s="287" t="s">
        <v>117</v>
      </c>
      <c r="D51" s="288">
        <v>0</v>
      </c>
    </row>
    <row r="52" spans="1:4" s="242" customFormat="1" ht="15" customHeight="1" thickBot="1">
      <c r="A52" s="289"/>
      <c r="B52" s="290"/>
      <c r="C52" s="291" t="s">
        <v>291</v>
      </c>
      <c r="D52" s="317">
        <f>+D45+D44+D43+D42</f>
        <v>14751</v>
      </c>
    </row>
    <row r="53" spans="1:4" s="242" customFormat="1" ht="15" customHeight="1">
      <c r="A53" s="293"/>
      <c r="B53" s="293"/>
      <c r="C53" s="294"/>
      <c r="D53" s="473"/>
    </row>
    <row r="54" spans="1:4" ht="12.75">
      <c r="A54" s="296"/>
      <c r="B54" s="297"/>
      <c r="C54" s="297"/>
      <c r="D54" s="297"/>
    </row>
    <row r="55" spans="1:4" ht="13.5" thickBot="1">
      <c r="A55" s="296"/>
      <c r="B55" s="297"/>
      <c r="C55" s="297"/>
      <c r="D55" s="297"/>
    </row>
    <row r="56" spans="1:4" s="2" customFormat="1" ht="16.5" customHeight="1" thickBot="1">
      <c r="A56" s="299"/>
      <c r="B56" s="300"/>
      <c r="C56" s="301" t="s">
        <v>188</v>
      </c>
      <c r="D56" s="474"/>
    </row>
    <row r="57" spans="1:4" s="303" customFormat="1" ht="12" customHeight="1" thickBot="1">
      <c r="A57" s="233">
        <v>11</v>
      </c>
      <c r="B57" s="234"/>
      <c r="C57" s="235" t="s">
        <v>292</v>
      </c>
      <c r="D57" s="243">
        <f>SUM(D58:D71)</f>
        <v>124296</v>
      </c>
    </row>
    <row r="58" spans="1:4" ht="12" customHeight="1">
      <c r="A58" s="238"/>
      <c r="B58" s="304">
        <v>1</v>
      </c>
      <c r="C58" s="72" t="s">
        <v>127</v>
      </c>
      <c r="D58" s="241">
        <v>71717</v>
      </c>
    </row>
    <row r="59" spans="1:4" ht="12" customHeight="1">
      <c r="A59" s="238"/>
      <c r="B59" s="304"/>
      <c r="C59" s="305" t="s">
        <v>293</v>
      </c>
      <c r="D59" s="306"/>
    </row>
    <row r="60" spans="1:4" ht="12" customHeight="1">
      <c r="A60" s="238"/>
      <c r="B60" s="304">
        <v>2</v>
      </c>
      <c r="C60" s="30" t="s">
        <v>129</v>
      </c>
      <c r="D60" s="241">
        <v>18715</v>
      </c>
    </row>
    <row r="61" spans="1:4" ht="12" customHeight="1">
      <c r="A61" s="238"/>
      <c r="B61" s="304">
        <v>3</v>
      </c>
      <c r="C61" s="30" t="s">
        <v>294</v>
      </c>
      <c r="D61" s="241">
        <v>29323</v>
      </c>
    </row>
    <row r="62" spans="1:4" ht="12" customHeight="1">
      <c r="A62" s="238"/>
      <c r="B62" s="304">
        <v>4</v>
      </c>
      <c r="C62" s="104" t="s">
        <v>133</v>
      </c>
      <c r="D62" s="241">
        <v>366</v>
      </c>
    </row>
    <row r="63" spans="1:4" ht="12" customHeight="1">
      <c r="A63" s="238"/>
      <c r="B63" s="304"/>
      <c r="C63" s="307" t="s">
        <v>295</v>
      </c>
      <c r="D63" s="306"/>
    </row>
    <row r="64" spans="1:4" ht="12" customHeight="1">
      <c r="A64" s="238"/>
      <c r="B64" s="304">
        <v>5</v>
      </c>
      <c r="C64" s="105" t="s">
        <v>200</v>
      </c>
      <c r="D64" s="241">
        <v>0</v>
      </c>
    </row>
    <row r="65" spans="1:4" ht="12" customHeight="1">
      <c r="A65" s="238"/>
      <c r="B65" s="304">
        <v>6</v>
      </c>
      <c r="C65" s="30" t="s">
        <v>137</v>
      </c>
      <c r="D65" s="241">
        <v>0</v>
      </c>
    </row>
    <row r="66" spans="1:4" ht="12" customHeight="1">
      <c r="A66" s="238"/>
      <c r="B66" s="304">
        <v>7</v>
      </c>
      <c r="C66" s="106" t="s">
        <v>296</v>
      </c>
      <c r="D66" s="241">
        <v>0</v>
      </c>
    </row>
    <row r="67" spans="1:4" ht="12" customHeight="1">
      <c r="A67" s="238"/>
      <c r="B67" s="304">
        <v>8</v>
      </c>
      <c r="C67" s="106" t="s">
        <v>141</v>
      </c>
      <c r="D67" s="241">
        <v>0</v>
      </c>
    </row>
    <row r="68" spans="1:4" ht="12" customHeight="1">
      <c r="A68" s="238"/>
      <c r="B68" s="304">
        <v>9</v>
      </c>
      <c r="C68" s="30" t="s">
        <v>143</v>
      </c>
      <c r="D68" s="241">
        <v>0</v>
      </c>
    </row>
    <row r="69" spans="1:4" ht="12" customHeight="1">
      <c r="A69" s="238"/>
      <c r="B69" s="304">
        <v>10</v>
      </c>
      <c r="C69" s="30" t="s">
        <v>145</v>
      </c>
      <c r="D69" s="241">
        <v>4175</v>
      </c>
    </row>
    <row r="70" spans="1:4" ht="12" customHeight="1">
      <c r="A70" s="238"/>
      <c r="B70" s="304">
        <v>11</v>
      </c>
      <c r="C70" s="107" t="s">
        <v>147</v>
      </c>
      <c r="D70" s="241">
        <v>0</v>
      </c>
    </row>
    <row r="71" spans="1:4" ht="12" customHeight="1" thickBot="1">
      <c r="A71" s="238"/>
      <c r="B71" s="304">
        <v>12</v>
      </c>
      <c r="C71" s="118" t="s">
        <v>149</v>
      </c>
      <c r="D71" s="241">
        <v>0</v>
      </c>
    </row>
    <row r="72" spans="1:4" s="303" customFormat="1" ht="12" customHeight="1" thickBot="1">
      <c r="A72" s="233">
        <v>12</v>
      </c>
      <c r="B72" s="234"/>
      <c r="C72" s="235" t="s">
        <v>297</v>
      </c>
      <c r="D72" s="243">
        <f>SUM(D73:D78)</f>
        <v>0</v>
      </c>
    </row>
    <row r="73" spans="1:4" ht="12" customHeight="1">
      <c r="A73" s="238"/>
      <c r="B73" s="239">
        <v>1</v>
      </c>
      <c r="C73" s="43" t="s">
        <v>244</v>
      </c>
      <c r="D73" s="241">
        <v>0</v>
      </c>
    </row>
    <row r="74" spans="1:4" ht="12" customHeight="1">
      <c r="A74" s="238"/>
      <c r="B74" s="239">
        <v>2</v>
      </c>
      <c r="C74" s="30" t="s">
        <v>154</v>
      </c>
      <c r="D74" s="241">
        <v>0</v>
      </c>
    </row>
    <row r="75" spans="1:4" ht="12" customHeight="1">
      <c r="A75" s="238"/>
      <c r="B75" s="239">
        <v>3</v>
      </c>
      <c r="C75" s="30" t="s">
        <v>156</v>
      </c>
      <c r="D75" s="241">
        <v>0</v>
      </c>
    </row>
    <row r="76" spans="1:4" ht="12" customHeight="1">
      <c r="A76" s="238"/>
      <c r="B76" s="239">
        <v>4</v>
      </c>
      <c r="C76" s="30" t="s">
        <v>298</v>
      </c>
      <c r="D76" s="241">
        <v>0</v>
      </c>
    </row>
    <row r="77" spans="1:4" ht="12" customHeight="1">
      <c r="A77" s="238"/>
      <c r="B77" s="239">
        <v>5</v>
      </c>
      <c r="C77" s="30" t="s">
        <v>160</v>
      </c>
      <c r="D77" s="241">
        <v>0</v>
      </c>
    </row>
    <row r="78" spans="1:4" ht="12" customHeight="1" thickBot="1">
      <c r="A78" s="238"/>
      <c r="B78" s="239">
        <v>6</v>
      </c>
      <c r="C78" s="107" t="s">
        <v>164</v>
      </c>
      <c r="D78" s="241">
        <v>0</v>
      </c>
    </row>
    <row r="79" spans="1:4" s="303" customFormat="1" ht="12" customHeight="1" thickBot="1">
      <c r="A79" s="233">
        <v>13</v>
      </c>
      <c r="B79" s="234"/>
      <c r="C79" s="235" t="s">
        <v>207</v>
      </c>
      <c r="D79" s="243">
        <f>SUM(D80:D81)</f>
        <v>0</v>
      </c>
    </row>
    <row r="80" spans="1:4" ht="12" customHeight="1">
      <c r="A80" s="238"/>
      <c r="B80" s="239">
        <v>1</v>
      </c>
      <c r="C80" s="240" t="s">
        <v>3</v>
      </c>
      <c r="D80" s="241">
        <v>0</v>
      </c>
    </row>
    <row r="81" spans="1:4" ht="12" customHeight="1" thickBot="1">
      <c r="A81" s="253"/>
      <c r="B81" s="254">
        <v>2</v>
      </c>
      <c r="C81" s="255" t="s">
        <v>4</v>
      </c>
      <c r="D81" s="256">
        <v>0</v>
      </c>
    </row>
    <row r="82" spans="1:4" ht="12" customHeight="1" thickBot="1">
      <c r="A82" s="233">
        <v>14</v>
      </c>
      <c r="B82" s="234"/>
      <c r="C82" s="235" t="s">
        <v>245</v>
      </c>
      <c r="D82" s="308">
        <v>0</v>
      </c>
    </row>
    <row r="83" spans="1:4" ht="12" customHeight="1" thickBot="1">
      <c r="A83" s="233">
        <v>15</v>
      </c>
      <c r="B83" s="234"/>
      <c r="C83" s="235" t="s">
        <v>299</v>
      </c>
      <c r="D83" s="236">
        <f>+D57+D72+D79+D82</f>
        <v>124296</v>
      </c>
    </row>
    <row r="84" spans="1:4" s="303" customFormat="1" ht="12" customHeight="1" thickBot="1">
      <c r="A84" s="233">
        <v>16</v>
      </c>
      <c r="B84" s="234"/>
      <c r="C84" s="235" t="s">
        <v>300</v>
      </c>
      <c r="D84" s="243"/>
    </row>
    <row r="85" spans="1:4" s="303" customFormat="1" ht="12" customHeight="1">
      <c r="A85" s="238"/>
      <c r="B85" s="239">
        <v>1</v>
      </c>
      <c r="C85" s="30" t="s">
        <v>169</v>
      </c>
      <c r="D85" s="241">
        <v>0</v>
      </c>
    </row>
    <row r="86" spans="1:4" s="303" customFormat="1" ht="12" customHeight="1">
      <c r="A86" s="238"/>
      <c r="B86" s="239">
        <v>2</v>
      </c>
      <c r="C86" s="30" t="s">
        <v>170</v>
      </c>
      <c r="D86" s="241">
        <v>0</v>
      </c>
    </row>
    <row r="87" spans="1:4" s="303" customFormat="1" ht="12" customHeight="1">
      <c r="A87" s="238"/>
      <c r="B87" s="239">
        <v>3</v>
      </c>
      <c r="C87" s="30" t="s">
        <v>171</v>
      </c>
      <c r="D87" s="241">
        <v>0</v>
      </c>
    </row>
    <row r="88" spans="1:4" s="303" customFormat="1" ht="12" customHeight="1">
      <c r="A88" s="238"/>
      <c r="B88" s="239">
        <v>4</v>
      </c>
      <c r="C88" s="30" t="s">
        <v>172</v>
      </c>
      <c r="D88" s="241">
        <v>0</v>
      </c>
    </row>
    <row r="89" spans="1:4" ht="18" customHeight="1">
      <c r="A89" s="238"/>
      <c r="B89" s="239">
        <v>5</v>
      </c>
      <c r="C89" s="30" t="s">
        <v>174</v>
      </c>
      <c r="D89" s="241">
        <v>0</v>
      </c>
    </row>
    <row r="90" spans="1:4" ht="12" customHeight="1" thickBot="1">
      <c r="A90" s="238"/>
      <c r="B90" s="239">
        <v>6</v>
      </c>
      <c r="C90" s="30" t="s">
        <v>301</v>
      </c>
      <c r="D90" s="241">
        <v>0</v>
      </c>
    </row>
    <row r="91" spans="1:4" ht="12" customHeight="1" thickBot="1">
      <c r="A91" s="263">
        <v>17</v>
      </c>
      <c r="B91" s="264"/>
      <c r="C91" s="235" t="s">
        <v>302</v>
      </c>
      <c r="D91" s="308">
        <v>0</v>
      </c>
    </row>
    <row r="92" spans="1:4" ht="15" customHeight="1" thickBot="1">
      <c r="A92" s="309"/>
      <c r="B92" s="275"/>
      <c r="C92" s="310" t="s">
        <v>303</v>
      </c>
      <c r="D92" s="318">
        <f>+D83+D84+D91</f>
        <v>124296</v>
      </c>
    </row>
    <row r="93" ht="13.5" thickBot="1"/>
    <row r="94" spans="1:4" ht="15" customHeight="1" thickBot="1">
      <c r="A94" s="313" t="s">
        <v>304</v>
      </c>
      <c r="B94" s="314"/>
      <c r="C94" s="315"/>
      <c r="D94" s="475">
        <v>33.2</v>
      </c>
    </row>
    <row r="95" spans="1:4" ht="14.25" customHeight="1">
      <c r="A95" s="501"/>
      <c r="B95" s="501"/>
      <c r="C95" s="501"/>
      <c r="D95" s="501"/>
    </row>
  </sheetData>
  <sheetProtection formatCells="0"/>
  <mergeCells count="3">
    <mergeCell ref="C5:C6"/>
    <mergeCell ref="D5:D6"/>
    <mergeCell ref="A95:D9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rowBreaks count="1" manualBreakCount="1">
    <brk id="5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E95"/>
  <sheetViews>
    <sheetView zoomScale="120" zoomScaleNormal="120" zoomScalePageLayoutView="0" workbookViewId="0" topLeftCell="A74">
      <selection activeCell="D62" sqref="D62"/>
    </sheetView>
  </sheetViews>
  <sheetFormatPr defaultColWidth="9.00390625" defaultRowHeight="12.75"/>
  <cols>
    <col min="1" max="1" width="11.625" style="4" customWidth="1"/>
    <col min="2" max="2" width="12.875" style="3" customWidth="1"/>
    <col min="3" max="3" width="47.375" style="3" customWidth="1"/>
    <col min="4" max="4" width="18.625" style="312" customWidth="1"/>
    <col min="5" max="5" width="20.625" style="3" customWidth="1"/>
    <col min="6" max="16384" width="9.375" style="3" customWidth="1"/>
  </cols>
  <sheetData>
    <row r="1" spans="1:4" s="209" customFormat="1" ht="21" customHeight="1" thickBot="1">
      <c r="A1" s="208"/>
      <c r="D1" s="210" t="s">
        <v>305</v>
      </c>
    </row>
    <row r="2" spans="1:4" s="215" customFormat="1" ht="15.75">
      <c r="A2" s="211" t="s">
        <v>248</v>
      </c>
      <c r="B2" s="212"/>
      <c r="C2" s="213"/>
      <c r="D2" s="214"/>
    </row>
    <row r="3" spans="1:4" s="215" customFormat="1" ht="16.5" thickBot="1">
      <c r="A3" s="216" t="s">
        <v>251</v>
      </c>
      <c r="B3" s="217"/>
      <c r="C3" s="218"/>
      <c r="D3" s="219"/>
    </row>
    <row r="4" spans="1:4" s="222" customFormat="1" ht="15.75" customHeight="1" thickBot="1">
      <c r="A4" s="220"/>
      <c r="B4" s="220"/>
      <c r="C4" s="220"/>
      <c r="D4" s="221" t="s">
        <v>8</v>
      </c>
    </row>
    <row r="5" spans="1:4" ht="36">
      <c r="A5" s="223" t="s">
        <v>252</v>
      </c>
      <c r="B5" s="224" t="s">
        <v>253</v>
      </c>
      <c r="C5" s="497" t="s">
        <v>254</v>
      </c>
      <c r="D5" s="499" t="s">
        <v>255</v>
      </c>
    </row>
    <row r="6" spans="1:4" ht="13.5" thickBot="1">
      <c r="A6" s="225" t="s">
        <v>256</v>
      </c>
      <c r="B6" s="226"/>
      <c r="C6" s="498"/>
      <c r="D6" s="500"/>
    </row>
    <row r="7" spans="1:4" s="2" customFormat="1" ht="12.75" customHeight="1" thickBot="1">
      <c r="A7" s="227">
        <v>1</v>
      </c>
      <c r="B7" s="228">
        <v>2</v>
      </c>
      <c r="C7" s="228">
        <v>3</v>
      </c>
      <c r="D7" s="229">
        <v>4</v>
      </c>
    </row>
    <row r="8" spans="1:4" s="2" customFormat="1" ht="15.75" customHeight="1" thickBot="1">
      <c r="A8" s="230"/>
      <c r="B8" s="231"/>
      <c r="C8" s="231" t="s">
        <v>187</v>
      </c>
      <c r="D8" s="232"/>
    </row>
    <row r="9" spans="1:4" s="237" customFormat="1" ht="12" customHeight="1" thickBot="1">
      <c r="A9" s="233">
        <v>1</v>
      </c>
      <c r="B9" s="234"/>
      <c r="C9" s="235" t="s">
        <v>257</v>
      </c>
      <c r="D9" s="236">
        <f>SUM(D10:D13)</f>
        <v>53405</v>
      </c>
    </row>
    <row r="10" spans="1:5" s="242" customFormat="1" ht="12" customHeight="1">
      <c r="A10" s="238"/>
      <c r="B10" s="239">
        <v>1</v>
      </c>
      <c r="C10" s="240" t="s">
        <v>258</v>
      </c>
      <c r="D10" s="241">
        <f>'5. sz. mell'!D10</f>
        <v>500</v>
      </c>
      <c r="E10" s="267"/>
    </row>
    <row r="11" spans="1:4" s="242" customFormat="1" ht="12" customHeight="1">
      <c r="A11" s="238"/>
      <c r="B11" s="239">
        <v>2</v>
      </c>
      <c r="C11" s="240" t="s">
        <v>259</v>
      </c>
      <c r="D11" s="241">
        <v>41979</v>
      </c>
    </row>
    <row r="12" spans="1:4" s="242" customFormat="1" ht="12" customHeight="1">
      <c r="A12" s="238"/>
      <c r="B12" s="239">
        <v>3</v>
      </c>
      <c r="C12" s="240" t="s">
        <v>260</v>
      </c>
      <c r="D12" s="241">
        <v>7276</v>
      </c>
    </row>
    <row r="13" spans="1:4" s="242" customFormat="1" ht="12" customHeight="1" thickBot="1">
      <c r="A13" s="238"/>
      <c r="B13" s="239">
        <v>4</v>
      </c>
      <c r="C13" s="240" t="s">
        <v>261</v>
      </c>
      <c r="D13" s="241">
        <v>3650</v>
      </c>
    </row>
    <row r="14" spans="1:4" s="237" customFormat="1" ht="12" customHeight="1" thickBot="1">
      <c r="A14" s="233">
        <v>2</v>
      </c>
      <c r="B14" s="234"/>
      <c r="C14" s="235" t="s">
        <v>262</v>
      </c>
      <c r="D14" s="243">
        <f>SUM(D15:D18)</f>
        <v>167419</v>
      </c>
    </row>
    <row r="15" spans="1:4" s="237" customFormat="1" ht="12" customHeight="1">
      <c r="A15" s="244"/>
      <c r="B15" s="245">
        <v>1</v>
      </c>
      <c r="C15" s="246" t="s">
        <v>21</v>
      </c>
      <c r="D15" s="453">
        <f>'5. sz. mell'!D15</f>
        <v>0</v>
      </c>
    </row>
    <row r="16" spans="1:4" s="237" customFormat="1" ht="12" customHeight="1">
      <c r="A16" s="248"/>
      <c r="B16" s="249">
        <v>2</v>
      </c>
      <c r="C16" s="250" t="s">
        <v>263</v>
      </c>
      <c r="D16" s="241">
        <f>'5. sz. mell'!D16</f>
        <v>93110</v>
      </c>
    </row>
    <row r="17" spans="1:5" s="242" customFormat="1" ht="12" customHeight="1">
      <c r="A17" s="238"/>
      <c r="B17" s="239">
        <v>3</v>
      </c>
      <c r="C17" s="240" t="s">
        <v>264</v>
      </c>
      <c r="D17" s="241">
        <f>'5. sz. mell'!D17</f>
        <v>74309</v>
      </c>
      <c r="E17" s="252"/>
    </row>
    <row r="18" spans="1:5" s="242" customFormat="1" ht="12" customHeight="1" thickBot="1">
      <c r="A18" s="319"/>
      <c r="B18" s="320">
        <v>4</v>
      </c>
      <c r="C18" s="287" t="s">
        <v>27</v>
      </c>
      <c r="D18" s="260">
        <f>'5. sz. mell'!D18</f>
        <v>0</v>
      </c>
      <c r="E18" s="267"/>
    </row>
    <row r="19" spans="1:4" s="237" customFormat="1" ht="12" customHeight="1" thickBot="1">
      <c r="A19" s="233">
        <v>3</v>
      </c>
      <c r="B19" s="234"/>
      <c r="C19" s="235" t="s">
        <v>265</v>
      </c>
      <c r="D19" s="243">
        <f>SUM(D20:D28)</f>
        <v>112804</v>
      </c>
    </row>
    <row r="20" spans="1:4" s="242" customFormat="1" ht="12" customHeight="1">
      <c r="A20" s="238"/>
      <c r="B20" s="239">
        <v>1</v>
      </c>
      <c r="C20" s="240" t="s">
        <v>266</v>
      </c>
      <c r="D20" s="241">
        <f>'5. sz. mell'!D20</f>
        <v>109222</v>
      </c>
    </row>
    <row r="21" spans="1:4" s="242" customFormat="1" ht="12" customHeight="1">
      <c r="A21" s="238"/>
      <c r="B21" s="239">
        <v>2</v>
      </c>
      <c r="C21" s="240" t="s">
        <v>39</v>
      </c>
      <c r="D21" s="241">
        <f>'5. sz. mell'!D21</f>
        <v>1860</v>
      </c>
    </row>
    <row r="22" spans="1:4" s="242" customFormat="1" ht="12" customHeight="1">
      <c r="A22" s="238"/>
      <c r="B22" s="239">
        <v>3</v>
      </c>
      <c r="C22" s="240" t="s">
        <v>267</v>
      </c>
      <c r="D22" s="241">
        <f>'5. sz. mell'!D22</f>
        <v>1713</v>
      </c>
    </row>
    <row r="23" spans="1:4" s="242" customFormat="1" ht="12" customHeight="1">
      <c r="A23" s="238"/>
      <c r="B23" s="239">
        <v>4</v>
      </c>
      <c r="C23" s="240" t="s">
        <v>268</v>
      </c>
      <c r="D23" s="241">
        <f>'5. sz. mell'!D23</f>
        <v>0</v>
      </c>
    </row>
    <row r="24" spans="1:4" s="242" customFormat="1" ht="12" customHeight="1">
      <c r="A24" s="238"/>
      <c r="B24" s="239">
        <v>5</v>
      </c>
      <c r="C24" s="240" t="s">
        <v>269</v>
      </c>
      <c r="D24" s="241">
        <f>'5. sz. mell'!D24</f>
        <v>9</v>
      </c>
    </row>
    <row r="25" spans="1:4" s="242" customFormat="1" ht="12" customHeight="1">
      <c r="A25" s="238"/>
      <c r="B25" s="239">
        <v>6</v>
      </c>
      <c r="C25" s="240" t="s">
        <v>270</v>
      </c>
      <c r="D25" s="241">
        <f>'5. sz. mell'!D25</f>
        <v>0</v>
      </c>
    </row>
    <row r="26" spans="1:4" s="242" customFormat="1" ht="12" customHeight="1">
      <c r="A26" s="238"/>
      <c r="B26" s="239">
        <v>7</v>
      </c>
      <c r="C26" s="240" t="s">
        <v>271</v>
      </c>
      <c r="D26" s="241">
        <f>'5. sz. mell'!D26</f>
        <v>0</v>
      </c>
    </row>
    <row r="27" spans="1:4" s="242" customFormat="1" ht="12" customHeight="1">
      <c r="A27" s="238"/>
      <c r="B27" s="239">
        <v>8</v>
      </c>
      <c r="C27" s="240" t="s">
        <v>53</v>
      </c>
      <c r="D27" s="241">
        <f>'5. sz. mell'!D27</f>
        <v>0</v>
      </c>
    </row>
    <row r="28" spans="1:4" s="242" customFormat="1" ht="12" customHeight="1" thickBot="1">
      <c r="A28" s="253"/>
      <c r="B28" s="254">
        <v>9</v>
      </c>
      <c r="C28" s="255" t="s">
        <v>55</v>
      </c>
      <c r="D28" s="241">
        <f>'5. sz. mell'!D28</f>
        <v>0</v>
      </c>
    </row>
    <row r="29" spans="1:4" s="237" customFormat="1" ht="12" customHeight="1" thickBot="1">
      <c r="A29" s="233">
        <v>4</v>
      </c>
      <c r="B29" s="234"/>
      <c r="C29" s="235" t="s">
        <v>272</v>
      </c>
      <c r="D29" s="243">
        <f>SUM(D30:D32)</f>
        <v>22</v>
      </c>
    </row>
    <row r="30" spans="1:4" s="242" customFormat="1" ht="12" customHeight="1">
      <c r="A30" s="238"/>
      <c r="B30" s="239">
        <v>1</v>
      </c>
      <c r="C30" s="240" t="s">
        <v>273</v>
      </c>
      <c r="D30" s="241">
        <f>'5. sz. mell'!D30</f>
        <v>22</v>
      </c>
    </row>
    <row r="31" spans="1:4" s="242" customFormat="1" ht="12" customHeight="1">
      <c r="A31" s="238"/>
      <c r="B31" s="239">
        <v>2</v>
      </c>
      <c r="C31" s="240" t="s">
        <v>274</v>
      </c>
      <c r="D31" s="241">
        <f>'5. sz. mell'!D31</f>
        <v>0</v>
      </c>
    </row>
    <row r="32" spans="1:4" s="242" customFormat="1" ht="12" customHeight="1" thickBot="1">
      <c r="A32" s="238"/>
      <c r="B32" s="239">
        <v>3</v>
      </c>
      <c r="C32" s="240" t="s">
        <v>275</v>
      </c>
      <c r="D32" s="241">
        <f>'5. sz. mell'!D32</f>
        <v>0</v>
      </c>
    </row>
    <row r="33" spans="1:4" s="242" customFormat="1" ht="12" customHeight="1" thickBot="1">
      <c r="A33" s="233">
        <v>5</v>
      </c>
      <c r="B33" s="234"/>
      <c r="C33" s="235" t="s">
        <v>276</v>
      </c>
      <c r="D33" s="243">
        <f>SUM(D34:D38)</f>
        <v>41910</v>
      </c>
    </row>
    <row r="34" spans="1:4" s="242" customFormat="1" ht="12" customHeight="1">
      <c r="A34" s="257"/>
      <c r="B34" s="258">
        <v>1</v>
      </c>
      <c r="C34" s="259" t="s">
        <v>277</v>
      </c>
      <c r="D34" s="260">
        <f>'5. sz. mell'!D34</f>
        <v>5477</v>
      </c>
    </row>
    <row r="35" spans="1:4" s="242" customFormat="1" ht="12" customHeight="1">
      <c r="A35" s="238"/>
      <c r="B35" s="239">
        <v>2</v>
      </c>
      <c r="C35" s="259" t="s">
        <v>278</v>
      </c>
      <c r="D35" s="260">
        <f>'5. sz. mell'!D35</f>
        <v>0</v>
      </c>
    </row>
    <row r="36" spans="1:4" s="242" customFormat="1" ht="12" customHeight="1">
      <c r="A36" s="238"/>
      <c r="B36" s="239">
        <v>3</v>
      </c>
      <c r="C36" s="240" t="s">
        <v>279</v>
      </c>
      <c r="D36" s="260">
        <f>'5. sz. mell'!D36</f>
        <v>36433</v>
      </c>
    </row>
    <row r="37" spans="1:4" s="242" customFormat="1" ht="12" customHeight="1">
      <c r="A37" s="238"/>
      <c r="B37" s="239">
        <v>4</v>
      </c>
      <c r="C37" s="261" t="s">
        <v>280</v>
      </c>
      <c r="D37" s="260">
        <f>'5. sz. mell'!D37</f>
        <v>0</v>
      </c>
    </row>
    <row r="38" spans="1:4" s="242" customFormat="1" ht="12" customHeight="1" thickBot="1">
      <c r="A38" s="253"/>
      <c r="B38" s="254">
        <v>5</v>
      </c>
      <c r="C38" s="255" t="s">
        <v>281</v>
      </c>
      <c r="D38" s="251">
        <f>'5. sz. mell'!D38</f>
        <v>0</v>
      </c>
    </row>
    <row r="39" spans="1:4" s="242" customFormat="1" ht="12" customHeight="1" thickBot="1">
      <c r="A39" s="263">
        <v>6</v>
      </c>
      <c r="B39" s="264"/>
      <c r="C39" s="454" t="s">
        <v>282</v>
      </c>
      <c r="D39" s="461">
        <f>D40+D41</f>
        <v>661</v>
      </c>
    </row>
    <row r="40" spans="1:4" s="242" customFormat="1" ht="12" customHeight="1">
      <c r="A40" s="268"/>
      <c r="B40" s="249">
        <v>1</v>
      </c>
      <c r="C40" s="269" t="s">
        <v>283</v>
      </c>
      <c r="D40" s="270">
        <f>'5. sz. mell'!D40</f>
        <v>0</v>
      </c>
    </row>
    <row r="41" spans="1:4" s="242" customFormat="1" ht="12" customHeight="1" thickBot="1">
      <c r="A41" s="253"/>
      <c r="B41" s="254">
        <v>2</v>
      </c>
      <c r="C41" s="271" t="s">
        <v>284</v>
      </c>
      <c r="D41" s="270">
        <f>'5. sz. mell'!D41</f>
        <v>661</v>
      </c>
    </row>
    <row r="42" spans="1:4" s="237" customFormat="1" ht="12" customHeight="1" thickBot="1">
      <c r="A42" s="233">
        <v>7</v>
      </c>
      <c r="B42" s="234"/>
      <c r="C42" s="265" t="s">
        <v>285</v>
      </c>
      <c r="D42" s="272">
        <f>D9+D14+D29+D33+D39+D19</f>
        <v>376221</v>
      </c>
    </row>
    <row r="43" spans="1:4" s="242" customFormat="1" ht="12" customHeight="1" thickBot="1">
      <c r="A43" s="263">
        <v>8</v>
      </c>
      <c r="B43" s="264"/>
      <c r="C43" s="273" t="s">
        <v>286</v>
      </c>
      <c r="D43" s="262">
        <v>0</v>
      </c>
    </row>
    <row r="44" spans="1:4" s="242" customFormat="1" ht="12" customHeight="1" thickBot="1">
      <c r="A44" s="274">
        <v>9</v>
      </c>
      <c r="B44" s="275"/>
      <c r="C44" s="273" t="s">
        <v>287</v>
      </c>
      <c r="D44" s="262">
        <v>0</v>
      </c>
    </row>
    <row r="45" spans="1:4" s="242" customFormat="1" ht="12" customHeight="1" thickBot="1">
      <c r="A45" s="277">
        <v>10</v>
      </c>
      <c r="B45" s="278"/>
      <c r="C45" s="265" t="s">
        <v>288</v>
      </c>
      <c r="D45" s="236">
        <f>D46+D47+D48+D50+D50</f>
        <v>75934</v>
      </c>
    </row>
    <row r="46" spans="1:4" s="242" customFormat="1" ht="12" customHeight="1">
      <c r="A46" s="279"/>
      <c r="B46" s="280">
        <v>1</v>
      </c>
      <c r="C46" s="240" t="s">
        <v>289</v>
      </c>
      <c r="D46" s="281">
        <f>'5. sz. mell'!D46</f>
        <v>75934</v>
      </c>
    </row>
    <row r="47" spans="1:4" s="242" customFormat="1" ht="12" customHeight="1">
      <c r="A47" s="282"/>
      <c r="B47" s="283">
        <v>2</v>
      </c>
      <c r="C47" s="240" t="s">
        <v>109</v>
      </c>
      <c r="D47" s="281">
        <f>'5. sz. mell'!D47</f>
        <v>0</v>
      </c>
    </row>
    <row r="48" spans="1:4" s="242" customFormat="1" ht="12" customHeight="1">
      <c r="A48" s="282"/>
      <c r="B48" s="283">
        <v>3</v>
      </c>
      <c r="C48" s="240" t="s">
        <v>111</v>
      </c>
      <c r="D48" s="281">
        <f>'5. sz. mell'!D48</f>
        <v>0</v>
      </c>
    </row>
    <row r="49" spans="1:4" s="242" customFormat="1" ht="12" customHeight="1">
      <c r="A49" s="282"/>
      <c r="B49" s="283">
        <v>4</v>
      </c>
      <c r="C49" s="240" t="s">
        <v>113</v>
      </c>
      <c r="D49" s="281">
        <f>'5. sz. mell'!D49</f>
        <v>0</v>
      </c>
    </row>
    <row r="50" spans="1:4" s="242" customFormat="1" ht="12" customHeight="1">
      <c r="A50" s="282"/>
      <c r="B50" s="283">
        <v>5</v>
      </c>
      <c r="C50" s="240" t="s">
        <v>290</v>
      </c>
      <c r="D50" s="281">
        <f>'5. sz. mell'!D50</f>
        <v>0</v>
      </c>
    </row>
    <row r="51" spans="1:4" s="242" customFormat="1" ht="12" customHeight="1" thickBot="1">
      <c r="A51" s="285"/>
      <c r="B51" s="286">
        <v>6</v>
      </c>
      <c r="C51" s="287" t="s">
        <v>117</v>
      </c>
      <c r="D51" s="281">
        <f>'5. sz. mell'!D51</f>
        <v>0</v>
      </c>
    </row>
    <row r="52" spans="1:5" s="242" customFormat="1" ht="15" customHeight="1" thickBot="1">
      <c r="A52" s="289"/>
      <c r="B52" s="290"/>
      <c r="C52" s="321" t="s">
        <v>291</v>
      </c>
      <c r="D52" s="322">
        <f>D45+D44+D43+D42</f>
        <v>452155</v>
      </c>
      <c r="E52" s="267">
        <f>D52+1650+625</f>
        <v>454430</v>
      </c>
    </row>
    <row r="53" spans="1:4" s="242" customFormat="1" ht="15" customHeight="1">
      <c r="A53" s="293"/>
      <c r="B53" s="293"/>
      <c r="C53" s="294"/>
      <c r="D53" s="295"/>
    </row>
    <row r="54" spans="1:4" ht="12.75">
      <c r="A54" s="296"/>
      <c r="B54" s="297"/>
      <c r="C54" s="297"/>
      <c r="D54" s="298"/>
    </row>
    <row r="55" spans="1:4" ht="13.5" thickBot="1">
      <c r="A55" s="296"/>
      <c r="B55" s="297"/>
      <c r="C55" s="297"/>
      <c r="D55" s="298"/>
    </row>
    <row r="56" spans="1:4" s="2" customFormat="1" ht="16.5" customHeight="1" thickBot="1">
      <c r="A56" s="299"/>
      <c r="B56" s="300"/>
      <c r="C56" s="301" t="s">
        <v>188</v>
      </c>
      <c r="D56" s="302"/>
    </row>
    <row r="57" spans="1:4" s="303" customFormat="1" ht="12" customHeight="1" thickBot="1">
      <c r="A57" s="233">
        <v>11</v>
      </c>
      <c r="B57" s="234"/>
      <c r="C57" s="235" t="s">
        <v>292</v>
      </c>
      <c r="D57" s="243">
        <f>SUM(D58:D71)</f>
        <v>374313</v>
      </c>
    </row>
    <row r="58" spans="1:4" ht="12" customHeight="1">
      <c r="A58" s="238"/>
      <c r="B58" s="304">
        <v>1</v>
      </c>
      <c r="C58" s="72" t="s">
        <v>127</v>
      </c>
      <c r="D58" s="241">
        <v>184506</v>
      </c>
    </row>
    <row r="59" spans="1:4" ht="12" customHeight="1">
      <c r="A59" s="238"/>
      <c r="B59" s="304"/>
      <c r="C59" s="305" t="s">
        <v>293</v>
      </c>
      <c r="D59" s="241">
        <v>0</v>
      </c>
    </row>
    <row r="60" spans="1:4" ht="12" customHeight="1">
      <c r="A60" s="238"/>
      <c r="B60" s="304">
        <v>2</v>
      </c>
      <c r="C60" s="30" t="s">
        <v>129</v>
      </c>
      <c r="D60" s="241">
        <v>47107</v>
      </c>
    </row>
    <row r="61" spans="1:4" ht="12" customHeight="1">
      <c r="A61" s="238"/>
      <c r="B61" s="304">
        <v>3</v>
      </c>
      <c r="C61" s="30" t="s">
        <v>294</v>
      </c>
      <c r="D61" s="241">
        <v>100299</v>
      </c>
    </row>
    <row r="62" spans="1:4" ht="12" customHeight="1">
      <c r="A62" s="238"/>
      <c r="B62" s="304">
        <v>4</v>
      </c>
      <c r="C62" s="104" t="s">
        <v>133</v>
      </c>
      <c r="D62" s="241">
        <v>2018</v>
      </c>
    </row>
    <row r="63" spans="1:4" ht="12" customHeight="1">
      <c r="A63" s="238"/>
      <c r="B63" s="304"/>
      <c r="C63" s="307" t="s">
        <v>295</v>
      </c>
      <c r="D63" s="241">
        <v>0</v>
      </c>
    </row>
    <row r="64" spans="1:4" ht="12" customHeight="1">
      <c r="A64" s="238"/>
      <c r="B64" s="304">
        <v>5</v>
      </c>
      <c r="C64" s="105" t="s">
        <v>200</v>
      </c>
      <c r="D64" s="241">
        <v>0</v>
      </c>
    </row>
    <row r="65" spans="1:4" ht="12" customHeight="1">
      <c r="A65" s="238"/>
      <c r="B65" s="304">
        <v>6</v>
      </c>
      <c r="C65" s="30" t="s">
        <v>137</v>
      </c>
      <c r="D65" s="241">
        <v>5417</v>
      </c>
    </row>
    <row r="66" spans="1:4" ht="12" customHeight="1">
      <c r="A66" s="238"/>
      <c r="B66" s="304">
        <v>7</v>
      </c>
      <c r="C66" s="106" t="s">
        <v>296</v>
      </c>
      <c r="D66" s="241">
        <v>19545</v>
      </c>
    </row>
    <row r="67" spans="1:4" ht="12" customHeight="1">
      <c r="A67" s="238"/>
      <c r="B67" s="304">
        <v>8</v>
      </c>
      <c r="C67" s="106" t="s">
        <v>141</v>
      </c>
      <c r="D67" s="241">
        <v>0</v>
      </c>
    </row>
    <row r="68" spans="1:4" ht="12" customHeight="1">
      <c r="A68" s="238"/>
      <c r="B68" s="304">
        <v>9</v>
      </c>
      <c r="C68" s="30" t="s">
        <v>143</v>
      </c>
      <c r="D68" s="241">
        <v>0</v>
      </c>
    </row>
    <row r="69" spans="1:4" ht="12" customHeight="1">
      <c r="A69" s="238"/>
      <c r="B69" s="304">
        <v>10</v>
      </c>
      <c r="C69" s="30" t="s">
        <v>145</v>
      </c>
      <c r="D69" s="241">
        <v>15421</v>
      </c>
    </row>
    <row r="70" spans="1:4" ht="12" customHeight="1">
      <c r="A70" s="238"/>
      <c r="B70" s="304">
        <v>11</v>
      </c>
      <c r="C70" s="107" t="s">
        <v>147</v>
      </c>
      <c r="D70" s="241">
        <v>0</v>
      </c>
    </row>
    <row r="71" spans="1:4" ht="12" customHeight="1" thickBot="1">
      <c r="A71" s="238"/>
      <c r="B71" s="304">
        <v>12</v>
      </c>
      <c r="C71" s="118" t="s">
        <v>149</v>
      </c>
      <c r="D71" s="241">
        <v>0</v>
      </c>
    </row>
    <row r="72" spans="1:4" s="303" customFormat="1" ht="12" customHeight="1" thickBot="1">
      <c r="A72" s="233">
        <v>12</v>
      </c>
      <c r="B72" s="234"/>
      <c r="C72" s="235" t="s">
        <v>297</v>
      </c>
      <c r="D72" s="243">
        <f>SUM(D73:D78)</f>
        <v>46543</v>
      </c>
    </row>
    <row r="73" spans="1:4" ht="12" customHeight="1">
      <c r="A73" s="238"/>
      <c r="B73" s="239">
        <v>1</v>
      </c>
      <c r="C73" s="43" t="s">
        <v>244</v>
      </c>
      <c r="D73" s="241">
        <v>15750</v>
      </c>
    </row>
    <row r="74" spans="1:4" ht="12" customHeight="1">
      <c r="A74" s="238"/>
      <c r="B74" s="239">
        <v>2</v>
      </c>
      <c r="C74" s="30" t="s">
        <v>154</v>
      </c>
      <c r="D74" s="241">
        <v>30793</v>
      </c>
    </row>
    <row r="75" spans="1:4" ht="12" customHeight="1">
      <c r="A75" s="238"/>
      <c r="B75" s="239">
        <v>3</v>
      </c>
      <c r="C75" s="30" t="s">
        <v>156</v>
      </c>
      <c r="D75" s="241">
        <v>0</v>
      </c>
    </row>
    <row r="76" spans="1:4" ht="12" customHeight="1">
      <c r="A76" s="238"/>
      <c r="B76" s="239">
        <v>4</v>
      </c>
      <c r="C76" s="30" t="s">
        <v>298</v>
      </c>
      <c r="D76" s="241">
        <v>0</v>
      </c>
    </row>
    <row r="77" spans="1:4" ht="12" customHeight="1">
      <c r="A77" s="238"/>
      <c r="B77" s="239">
        <v>5</v>
      </c>
      <c r="C77" s="30" t="s">
        <v>160</v>
      </c>
      <c r="D77" s="241">
        <v>0</v>
      </c>
    </row>
    <row r="78" spans="1:4" ht="12" customHeight="1" thickBot="1">
      <c r="A78" s="238"/>
      <c r="B78" s="239">
        <v>6</v>
      </c>
      <c r="C78" s="107" t="s">
        <v>164</v>
      </c>
      <c r="D78" s="241">
        <v>0</v>
      </c>
    </row>
    <row r="79" spans="1:4" s="303" customFormat="1" ht="12" customHeight="1" thickBot="1">
      <c r="A79" s="233">
        <v>13</v>
      </c>
      <c r="B79" s="234"/>
      <c r="C79" s="235" t="s">
        <v>207</v>
      </c>
      <c r="D79" s="243">
        <f>SUM(D80:D81)</f>
        <v>31299</v>
      </c>
    </row>
    <row r="80" spans="1:4" ht="12" customHeight="1">
      <c r="A80" s="238"/>
      <c r="B80" s="239">
        <v>1</v>
      </c>
      <c r="C80" s="240" t="s">
        <v>3</v>
      </c>
      <c r="D80" s="241">
        <v>31299</v>
      </c>
    </row>
    <row r="81" spans="1:4" ht="12" customHeight="1" thickBot="1">
      <c r="A81" s="253"/>
      <c r="B81" s="254">
        <v>2</v>
      </c>
      <c r="C81" s="255" t="s">
        <v>4</v>
      </c>
      <c r="D81" s="241">
        <v>0</v>
      </c>
    </row>
    <row r="82" spans="1:4" ht="12" customHeight="1" thickBot="1">
      <c r="A82" s="233">
        <v>14</v>
      </c>
      <c r="B82" s="234"/>
      <c r="C82" s="235" t="s">
        <v>245</v>
      </c>
      <c r="D82" s="308">
        <v>0</v>
      </c>
    </row>
    <row r="83" spans="1:4" ht="12" customHeight="1" thickBot="1">
      <c r="A83" s="233">
        <v>15</v>
      </c>
      <c r="B83" s="234"/>
      <c r="C83" s="235" t="s">
        <v>299</v>
      </c>
      <c r="D83" s="236">
        <f>+D57+D72+D79+D82</f>
        <v>452155</v>
      </c>
    </row>
    <row r="84" spans="1:4" s="303" customFormat="1" ht="12" customHeight="1" thickBot="1">
      <c r="A84" s="233">
        <v>16</v>
      </c>
      <c r="B84" s="234"/>
      <c r="C84" s="235" t="s">
        <v>300</v>
      </c>
      <c r="D84" s="243">
        <f>SUM(D85:D90)</f>
        <v>0</v>
      </c>
    </row>
    <row r="85" spans="1:4" s="303" customFormat="1" ht="12" customHeight="1">
      <c r="A85" s="238"/>
      <c r="B85" s="239">
        <v>1</v>
      </c>
      <c r="C85" s="30" t="s">
        <v>169</v>
      </c>
      <c r="D85" s="241">
        <v>0</v>
      </c>
    </row>
    <row r="86" spans="1:4" s="303" customFormat="1" ht="12" customHeight="1">
      <c r="A86" s="238"/>
      <c r="B86" s="239">
        <v>2</v>
      </c>
      <c r="C86" s="30" t="s">
        <v>170</v>
      </c>
      <c r="D86" s="241">
        <v>0</v>
      </c>
    </row>
    <row r="87" spans="1:4" s="303" customFormat="1" ht="12" customHeight="1">
      <c r="A87" s="238"/>
      <c r="B87" s="239">
        <v>3</v>
      </c>
      <c r="C87" s="30" t="s">
        <v>171</v>
      </c>
      <c r="D87" s="241">
        <v>0</v>
      </c>
    </row>
    <row r="88" spans="1:4" s="303" customFormat="1" ht="12" customHeight="1">
      <c r="A88" s="238"/>
      <c r="B88" s="239">
        <v>4</v>
      </c>
      <c r="C88" s="30" t="s">
        <v>172</v>
      </c>
      <c r="D88" s="241">
        <v>0</v>
      </c>
    </row>
    <row r="89" spans="1:4" ht="21.75" customHeight="1">
      <c r="A89" s="238"/>
      <c r="B89" s="239">
        <v>5</v>
      </c>
      <c r="C89" s="30" t="s">
        <v>174</v>
      </c>
      <c r="D89" s="241">
        <v>0</v>
      </c>
    </row>
    <row r="90" spans="1:4" ht="12" customHeight="1" thickBot="1">
      <c r="A90" s="238"/>
      <c r="B90" s="239">
        <v>6</v>
      </c>
      <c r="C90" s="30" t="s">
        <v>301</v>
      </c>
      <c r="D90" s="241">
        <v>0</v>
      </c>
    </row>
    <row r="91" spans="1:4" ht="12" customHeight="1" thickBot="1">
      <c r="A91" s="263">
        <v>17</v>
      </c>
      <c r="B91" s="264"/>
      <c r="C91" s="235" t="s">
        <v>302</v>
      </c>
      <c r="D91" s="308">
        <v>0</v>
      </c>
    </row>
    <row r="92" spans="1:5" ht="15" customHeight="1" thickBot="1">
      <c r="A92" s="309"/>
      <c r="B92" s="275"/>
      <c r="C92" s="310" t="s">
        <v>303</v>
      </c>
      <c r="D92" s="311">
        <f>+D83+D84+D91</f>
        <v>452155</v>
      </c>
      <c r="E92" s="312">
        <f>D92+1650+625</f>
        <v>454430</v>
      </c>
    </row>
    <row r="93" ht="13.5" thickBot="1"/>
    <row r="94" spans="1:4" ht="15" customHeight="1" thickBot="1">
      <c r="A94" s="313" t="s">
        <v>304</v>
      </c>
      <c r="B94" s="314"/>
      <c r="C94" s="315"/>
      <c r="D94" s="316">
        <v>82.95</v>
      </c>
    </row>
    <row r="95" spans="1:4" ht="14.25" customHeight="1">
      <c r="A95" s="501"/>
      <c r="B95" s="501"/>
      <c r="C95" s="501"/>
      <c r="D95" s="501"/>
    </row>
  </sheetData>
  <sheetProtection formatCells="0"/>
  <mergeCells count="3">
    <mergeCell ref="C5:C6"/>
    <mergeCell ref="D5:D6"/>
    <mergeCell ref="A95:D9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95" r:id="rId1"/>
  <rowBreaks count="1" manualBreakCount="1">
    <brk id="5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D26"/>
  <sheetViews>
    <sheetView workbookViewId="0" topLeftCell="A7">
      <selection activeCell="C3" sqref="C3:D3"/>
    </sheetView>
  </sheetViews>
  <sheetFormatPr defaultColWidth="9.00390625" defaultRowHeight="12.75"/>
  <cols>
    <col min="1" max="1" width="61.50390625" style="4" customWidth="1"/>
    <col min="2" max="2" width="30.50390625" style="3" customWidth="1"/>
    <col min="3" max="3" width="20.00390625" style="3" customWidth="1"/>
    <col min="4" max="4" width="19.00390625" style="3" customWidth="1"/>
    <col min="5" max="16384" width="9.375" style="3" customWidth="1"/>
  </cols>
  <sheetData>
    <row r="1" spans="1:2" s="1" customFormat="1" ht="24" customHeight="1" thickBot="1">
      <c r="A1" s="478"/>
      <c r="B1" s="477" t="s">
        <v>0</v>
      </c>
    </row>
    <row r="2" spans="1:2" s="2" customFormat="1" ht="22.5" customHeight="1" thickBot="1">
      <c r="A2" s="479" t="s">
        <v>414</v>
      </c>
      <c r="B2" s="476" t="s">
        <v>415</v>
      </c>
    </row>
    <row r="3" spans="1:4" ht="15.75" customHeight="1">
      <c r="A3" s="480" t="s">
        <v>416</v>
      </c>
      <c r="B3" s="481">
        <v>108937</v>
      </c>
      <c r="C3" s="504"/>
      <c r="D3" s="505"/>
    </row>
    <row r="4" spans="1:2" ht="15.75" customHeight="1">
      <c r="A4" s="482" t="s">
        <v>417</v>
      </c>
      <c r="B4" s="483">
        <v>26283</v>
      </c>
    </row>
    <row r="5" spans="1:2" ht="15.75" customHeight="1">
      <c r="A5" s="482" t="s">
        <v>418</v>
      </c>
      <c r="B5" s="483">
        <v>20260</v>
      </c>
    </row>
    <row r="6" spans="1:2" ht="15.75" customHeight="1">
      <c r="A6" s="482" t="s">
        <v>419</v>
      </c>
      <c r="B6" s="483">
        <v>12648</v>
      </c>
    </row>
    <row r="7" spans="1:2" ht="15.75" customHeight="1">
      <c r="A7" s="482" t="s">
        <v>420</v>
      </c>
      <c r="B7" s="483">
        <v>5574</v>
      </c>
    </row>
    <row r="8" spans="1:2" ht="15.75" customHeight="1">
      <c r="A8" s="482" t="s">
        <v>421</v>
      </c>
      <c r="B8" s="483">
        <v>14358</v>
      </c>
    </row>
    <row r="9" spans="1:2" ht="15.75" customHeight="1">
      <c r="A9" s="482" t="s">
        <v>422</v>
      </c>
      <c r="B9" s="483">
        <v>1445</v>
      </c>
    </row>
    <row r="10" spans="1:2" ht="15.75" customHeight="1">
      <c r="A10" s="482" t="s">
        <v>423</v>
      </c>
      <c r="B10" s="483">
        <v>3863</v>
      </c>
    </row>
    <row r="11" spans="1:2" ht="15.75" customHeight="1">
      <c r="A11" s="482" t="s">
        <v>424</v>
      </c>
      <c r="B11" s="483">
        <v>706</v>
      </c>
    </row>
    <row r="12" spans="1:2" ht="15.75" customHeight="1">
      <c r="A12" s="482" t="s">
        <v>425</v>
      </c>
      <c r="B12" s="483">
        <v>1292</v>
      </c>
    </row>
    <row r="13" spans="1:2" ht="15.75" customHeight="1">
      <c r="A13" s="482" t="s">
        <v>1</v>
      </c>
      <c r="B13" s="483">
        <v>300</v>
      </c>
    </row>
    <row r="14" spans="1:2" ht="15.75" customHeight="1">
      <c r="A14" s="482" t="s">
        <v>426</v>
      </c>
      <c r="B14" s="483">
        <v>11726</v>
      </c>
    </row>
    <row r="15" spans="1:2" ht="15.75" customHeight="1">
      <c r="A15" s="482" t="s">
        <v>427</v>
      </c>
      <c r="B15" s="483">
        <v>429</v>
      </c>
    </row>
    <row r="16" spans="1:2" ht="15.75" customHeight="1">
      <c r="A16" s="482" t="s">
        <v>428</v>
      </c>
      <c r="B16" s="483">
        <v>20</v>
      </c>
    </row>
    <row r="17" spans="1:2" ht="15.75" customHeight="1">
      <c r="A17" s="482" t="s">
        <v>429</v>
      </c>
      <c r="B17" s="483">
        <v>740</v>
      </c>
    </row>
    <row r="18" spans="1:2" ht="15.75" customHeight="1">
      <c r="A18" s="482" t="s">
        <v>430</v>
      </c>
      <c r="B18" s="483">
        <v>35</v>
      </c>
    </row>
    <row r="19" spans="1:2" ht="15.75" customHeight="1">
      <c r="A19" s="482" t="s">
        <v>431</v>
      </c>
      <c r="B19" s="483">
        <v>50</v>
      </c>
    </row>
    <row r="20" spans="1:2" ht="15.75" customHeight="1">
      <c r="A20" s="482" t="s">
        <v>432</v>
      </c>
      <c r="B20" s="483">
        <v>675</v>
      </c>
    </row>
    <row r="21" spans="1:2" ht="15.75" customHeight="1">
      <c r="A21" s="482" t="s">
        <v>2</v>
      </c>
      <c r="B21" s="483">
        <v>200</v>
      </c>
    </row>
    <row r="22" spans="1:2" ht="15.75" customHeight="1">
      <c r="A22" s="484"/>
      <c r="B22" s="483"/>
    </row>
    <row r="23" spans="1:2" ht="15.75" customHeight="1">
      <c r="A23" s="485" t="s">
        <v>433</v>
      </c>
      <c r="B23" s="483">
        <v>0</v>
      </c>
    </row>
    <row r="24" spans="1:2" ht="15.75" customHeight="1">
      <c r="A24" s="485" t="s">
        <v>3</v>
      </c>
      <c r="B24" s="483">
        <v>31299</v>
      </c>
    </row>
    <row r="25" spans="1:2" ht="15.75" customHeight="1" thickBot="1">
      <c r="A25" s="486" t="s">
        <v>4</v>
      </c>
      <c r="B25" s="487">
        <v>0</v>
      </c>
    </row>
    <row r="26" spans="1:2" ht="18" customHeight="1" thickBot="1">
      <c r="A26" s="488" t="s">
        <v>413</v>
      </c>
      <c r="B26" s="489">
        <f>SUM(B3:B25)</f>
        <v>240840</v>
      </c>
    </row>
  </sheetData>
  <sheetProtection/>
  <mergeCells count="1">
    <mergeCell ref="C3:D3"/>
  </mergeCells>
  <printOptions horizontalCentered="1"/>
  <pageMargins left="0.7874015748031497" right="0.7874015748031497" top="1.4173228346456694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Polgármesteri hivatal kiadási előirányzatai
feladatonként&amp;14
&amp;R&amp;"Times New Roman CE,Félkövér dőlt"&amp;11 8. számú melléklet&amp;"Times New Roman CE,Dőlt"&amp;12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2:B5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24.875" style="0" customWidth="1"/>
    <col min="2" max="2" width="23.375" style="323" customWidth="1"/>
  </cols>
  <sheetData>
    <row r="1" ht="13.5" thickBot="1"/>
    <row r="2" spans="1:2" ht="15.75" thickBot="1">
      <c r="A2" s="324" t="s">
        <v>306</v>
      </c>
      <c r="B2" s="325" t="s">
        <v>13</v>
      </c>
    </row>
    <row r="3" spans="1:2" ht="12.75">
      <c r="A3" s="326" t="s">
        <v>3</v>
      </c>
      <c r="B3" s="327">
        <v>31299</v>
      </c>
    </row>
    <row r="4" spans="1:2" ht="13.5" thickBot="1">
      <c r="A4" s="328" t="s">
        <v>4</v>
      </c>
      <c r="B4" s="329">
        <v>0</v>
      </c>
    </row>
    <row r="5" spans="1:2" ht="14.25" thickBot="1">
      <c r="A5" s="330" t="s">
        <v>246</v>
      </c>
      <c r="B5" s="331">
        <f>SUM(B3:B4)</f>
        <v>31299</v>
      </c>
    </row>
  </sheetData>
  <sheetProtection/>
  <printOptions/>
  <pageMargins left="0.7" right="0.7" top="0.75" bottom="0.75" header="0.3" footer="0.3"/>
  <pageSetup horizontalDpi="300" verticalDpi="300" orientation="portrait" paperSize="9" r:id="rId1"/>
  <headerFooter alignWithMargins="0">
    <oddHeader>&amp;C&amp;"Times New Roman CE,Félkövér dőlt"2010. évi tartalékok megoszlása&amp;R&amp;"Times New Roman CE,Félkövér dőlt"9.sz.melléklet
Ezer forintban!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E73"/>
  <sheetViews>
    <sheetView tabSelected="1" zoomScalePageLayoutView="0" workbookViewId="0" topLeftCell="A55">
      <selection activeCell="E81" sqref="E81"/>
    </sheetView>
  </sheetViews>
  <sheetFormatPr defaultColWidth="9.00390625" defaultRowHeight="12.75"/>
  <cols>
    <col min="1" max="1" width="43.50390625" style="207" customWidth="1"/>
    <col min="2" max="2" width="7.50390625" style="402" customWidth="1"/>
    <col min="3" max="5" width="14.875" style="207" customWidth="1"/>
    <col min="6" max="16384" width="9.375" style="207" customWidth="1"/>
  </cols>
  <sheetData>
    <row r="1" spans="1:5" s="333" customFormat="1" ht="21.75" customHeight="1" thickBot="1">
      <c r="A1" s="332"/>
      <c r="B1" s="332"/>
      <c r="E1" s="334" t="s">
        <v>0</v>
      </c>
    </row>
    <row r="2" spans="1:5" s="339" customFormat="1" ht="25.5" customHeight="1">
      <c r="A2" s="335" t="s">
        <v>189</v>
      </c>
      <c r="B2" s="336" t="s">
        <v>307</v>
      </c>
      <c r="C2" s="337" t="s">
        <v>308</v>
      </c>
      <c r="D2" s="337" t="s">
        <v>309</v>
      </c>
      <c r="E2" s="338" t="s">
        <v>310</v>
      </c>
    </row>
    <row r="3" spans="1:5" s="339" customFormat="1" ht="12.75" customHeight="1" thickBot="1">
      <c r="A3" s="340">
        <v>1</v>
      </c>
      <c r="B3" s="341">
        <v>2</v>
      </c>
      <c r="C3" s="342">
        <v>3</v>
      </c>
      <c r="D3" s="342">
        <v>4</v>
      </c>
      <c r="E3" s="343">
        <v>5</v>
      </c>
    </row>
    <row r="4" spans="1:5" s="344" customFormat="1" ht="23.25" customHeight="1" thickBot="1">
      <c r="A4" s="506" t="s">
        <v>311</v>
      </c>
      <c r="B4" s="507"/>
      <c r="C4" s="507"/>
      <c r="D4" s="507"/>
      <c r="E4" s="508"/>
    </row>
    <row r="5" spans="1:5" s="3" customFormat="1" ht="45">
      <c r="A5" s="345" t="s">
        <v>312</v>
      </c>
      <c r="B5" s="346">
        <v>1</v>
      </c>
      <c r="C5" s="151">
        <v>53405</v>
      </c>
      <c r="D5" s="151">
        <f>C5*105%</f>
        <v>56075.25</v>
      </c>
      <c r="E5" s="151">
        <f>D5*105%</f>
        <v>58879.012500000004</v>
      </c>
    </row>
    <row r="6" spans="1:5" s="3" customFormat="1" ht="12.75">
      <c r="A6" s="347" t="s">
        <v>313</v>
      </c>
      <c r="B6" s="348">
        <v>2</v>
      </c>
      <c r="C6" s="156">
        <v>93110</v>
      </c>
      <c r="D6" s="151">
        <f aca="true" t="shared" si="0" ref="D6:E18">C6*105%</f>
        <v>97765.5</v>
      </c>
      <c r="E6" s="151">
        <f t="shared" si="0"/>
        <v>102653.77500000001</v>
      </c>
    </row>
    <row r="7" spans="1:5" s="3" customFormat="1" ht="22.5">
      <c r="A7" s="347" t="s">
        <v>314</v>
      </c>
      <c r="B7" s="348">
        <v>3</v>
      </c>
      <c r="C7" s="156">
        <v>187113</v>
      </c>
      <c r="D7" s="151">
        <f t="shared" si="0"/>
        <v>196468.65</v>
      </c>
      <c r="E7" s="151">
        <f t="shared" si="0"/>
        <v>206292.0825</v>
      </c>
    </row>
    <row r="8" spans="1:5" s="3" customFormat="1" ht="22.5">
      <c r="A8" s="347" t="s">
        <v>315</v>
      </c>
      <c r="B8" s="348">
        <v>4</v>
      </c>
      <c r="C8" s="156">
        <v>0</v>
      </c>
      <c r="D8" s="151">
        <f t="shared" si="0"/>
        <v>0</v>
      </c>
      <c r="E8" s="151">
        <f t="shared" si="0"/>
        <v>0</v>
      </c>
    </row>
    <row r="9" spans="1:5" s="3" customFormat="1" ht="12.75">
      <c r="A9" s="347" t="s">
        <v>316</v>
      </c>
      <c r="B9" s="348">
        <v>5</v>
      </c>
      <c r="C9" s="156">
        <v>7752</v>
      </c>
      <c r="D9" s="151">
        <f t="shared" si="0"/>
        <v>8139.6</v>
      </c>
      <c r="E9" s="151">
        <f t="shared" si="0"/>
        <v>8546.58</v>
      </c>
    </row>
    <row r="10" spans="1:5" s="3" customFormat="1" ht="22.5">
      <c r="A10" s="347" t="s">
        <v>317</v>
      </c>
      <c r="B10" s="348">
        <v>6</v>
      </c>
      <c r="C10" s="156"/>
      <c r="D10" s="151">
        <f t="shared" si="0"/>
        <v>0</v>
      </c>
      <c r="E10" s="151">
        <f t="shared" si="0"/>
        <v>0</v>
      </c>
    </row>
    <row r="11" spans="1:5" s="3" customFormat="1" ht="22.5">
      <c r="A11" s="347" t="s">
        <v>318</v>
      </c>
      <c r="B11" s="348">
        <v>7</v>
      </c>
      <c r="C11" s="156"/>
      <c r="D11" s="151">
        <f t="shared" si="0"/>
        <v>0</v>
      </c>
      <c r="E11" s="151">
        <f t="shared" si="0"/>
        <v>0</v>
      </c>
    </row>
    <row r="12" spans="1:5" s="352" customFormat="1" ht="21">
      <c r="A12" s="349" t="s">
        <v>319</v>
      </c>
      <c r="B12" s="350">
        <v>8</v>
      </c>
      <c r="C12" s="351">
        <f>SUM(C5:C11)</f>
        <v>341380</v>
      </c>
      <c r="D12" s="151">
        <f t="shared" si="0"/>
        <v>358449</v>
      </c>
      <c r="E12" s="151">
        <f t="shared" si="0"/>
        <v>376371.45</v>
      </c>
    </row>
    <row r="13" spans="1:5" s="3" customFormat="1" ht="22.5">
      <c r="A13" s="347" t="s">
        <v>320</v>
      </c>
      <c r="B13" s="348">
        <v>9</v>
      </c>
      <c r="C13" s="156"/>
      <c r="D13" s="151">
        <f t="shared" si="0"/>
        <v>0</v>
      </c>
      <c r="E13" s="151">
        <f t="shared" si="0"/>
        <v>0</v>
      </c>
    </row>
    <row r="14" spans="1:5" s="3" customFormat="1" ht="12.75">
      <c r="A14" s="353" t="s">
        <v>321</v>
      </c>
      <c r="B14" s="354">
        <v>10</v>
      </c>
      <c r="C14" s="162">
        <v>65132</v>
      </c>
      <c r="D14" s="151">
        <f t="shared" si="0"/>
        <v>68388.6</v>
      </c>
      <c r="E14" s="151">
        <f t="shared" si="0"/>
        <v>71808.03000000001</v>
      </c>
    </row>
    <row r="15" spans="1:5" s="3" customFormat="1" ht="12.75">
      <c r="A15" s="353" t="s">
        <v>322</v>
      </c>
      <c r="B15" s="354">
        <v>11</v>
      </c>
      <c r="C15" s="162"/>
      <c r="D15" s="151">
        <f t="shared" si="0"/>
        <v>0</v>
      </c>
      <c r="E15" s="151">
        <f t="shared" si="0"/>
        <v>0</v>
      </c>
    </row>
    <row r="16" spans="1:5" s="3" customFormat="1" ht="12.75">
      <c r="A16" s="353" t="s">
        <v>323</v>
      </c>
      <c r="B16" s="354">
        <v>12</v>
      </c>
      <c r="C16" s="162"/>
      <c r="D16" s="151">
        <f t="shared" si="0"/>
        <v>0</v>
      </c>
      <c r="E16" s="151">
        <f t="shared" si="0"/>
        <v>0</v>
      </c>
    </row>
    <row r="17" spans="1:5" s="3" customFormat="1" ht="22.5">
      <c r="A17" s="353" t="s">
        <v>324</v>
      </c>
      <c r="B17" s="354">
        <v>13</v>
      </c>
      <c r="C17" s="162"/>
      <c r="D17" s="151">
        <f t="shared" si="0"/>
        <v>0</v>
      </c>
      <c r="E17" s="151">
        <f t="shared" si="0"/>
        <v>0</v>
      </c>
    </row>
    <row r="18" spans="1:5" s="3" customFormat="1" ht="21.75" thickBot="1">
      <c r="A18" s="355" t="s">
        <v>325</v>
      </c>
      <c r="B18" s="356">
        <v>14</v>
      </c>
      <c r="C18" s="357">
        <f>SUM(C13:C17)</f>
        <v>65132</v>
      </c>
      <c r="D18" s="151">
        <f t="shared" si="0"/>
        <v>68388.6</v>
      </c>
      <c r="E18" s="151">
        <f t="shared" si="0"/>
        <v>71808.03000000001</v>
      </c>
    </row>
    <row r="19" spans="1:5" s="242" customFormat="1" ht="21" customHeight="1" thickBot="1">
      <c r="A19" s="358" t="s">
        <v>326</v>
      </c>
      <c r="B19" s="359">
        <v>15</v>
      </c>
      <c r="C19" s="360">
        <f>+C12+C18</f>
        <v>406512</v>
      </c>
      <c r="D19" s="360">
        <f>+D12+D18</f>
        <v>426837.6</v>
      </c>
      <c r="E19" s="361">
        <f>+E12+E18</f>
        <v>448179.48000000004</v>
      </c>
    </row>
    <row r="20" spans="1:5" s="3" customFormat="1" ht="12.75">
      <c r="A20" s="362" t="s">
        <v>327</v>
      </c>
      <c r="B20" s="346">
        <v>16</v>
      </c>
      <c r="C20" s="151">
        <v>184506</v>
      </c>
      <c r="D20" s="151">
        <f aca="true" t="shared" si="1" ref="D20:E28">C20*105%</f>
        <v>193731.30000000002</v>
      </c>
      <c r="E20" s="151">
        <f t="shared" si="1"/>
        <v>203417.86500000002</v>
      </c>
    </row>
    <row r="21" spans="1:5" s="3" customFormat="1" ht="12.75">
      <c r="A21" s="347" t="s">
        <v>129</v>
      </c>
      <c r="B21" s="348">
        <v>17</v>
      </c>
      <c r="C21" s="156">
        <v>47107</v>
      </c>
      <c r="D21" s="151">
        <f t="shared" si="1"/>
        <v>49462.35</v>
      </c>
      <c r="E21" s="151">
        <f t="shared" si="1"/>
        <v>51935.4675</v>
      </c>
    </row>
    <row r="22" spans="1:5" s="3" customFormat="1" ht="33.75">
      <c r="A22" s="347" t="s">
        <v>328</v>
      </c>
      <c r="B22" s="348">
        <v>18</v>
      </c>
      <c r="C22" s="156">
        <v>102592</v>
      </c>
      <c r="D22" s="151">
        <f t="shared" si="1"/>
        <v>107721.6</v>
      </c>
      <c r="E22" s="151">
        <f t="shared" si="1"/>
        <v>113107.68000000001</v>
      </c>
    </row>
    <row r="23" spans="1:5" s="3" customFormat="1" ht="22.5">
      <c r="A23" s="347" t="s">
        <v>329</v>
      </c>
      <c r="B23" s="348">
        <v>19</v>
      </c>
      <c r="C23" s="156">
        <v>19545</v>
      </c>
      <c r="D23" s="151">
        <f t="shared" si="1"/>
        <v>20522.25</v>
      </c>
      <c r="E23" s="151">
        <f t="shared" si="1"/>
        <v>21548.3625</v>
      </c>
    </row>
    <row r="24" spans="1:5" s="3" customFormat="1" ht="15.75" customHeight="1">
      <c r="A24" s="347" t="s">
        <v>137</v>
      </c>
      <c r="B24" s="348">
        <v>20</v>
      </c>
      <c r="C24" s="156">
        <v>5417</v>
      </c>
      <c r="D24" s="151">
        <f t="shared" si="1"/>
        <v>5687.85</v>
      </c>
      <c r="E24" s="151">
        <f t="shared" si="1"/>
        <v>5972.2425</v>
      </c>
    </row>
    <row r="25" spans="1:5" s="3" customFormat="1" ht="15.75" customHeight="1">
      <c r="A25" s="347" t="s">
        <v>330</v>
      </c>
      <c r="B25" s="348">
        <v>21</v>
      </c>
      <c r="C25" s="156"/>
      <c r="D25" s="151">
        <f t="shared" si="1"/>
        <v>0</v>
      </c>
      <c r="E25" s="151">
        <f t="shared" si="1"/>
        <v>0</v>
      </c>
    </row>
    <row r="26" spans="1:5" s="3" customFormat="1" ht="15.75" customHeight="1">
      <c r="A26" s="347" t="s">
        <v>145</v>
      </c>
      <c r="B26" s="348">
        <v>22</v>
      </c>
      <c r="C26" s="156">
        <v>15421</v>
      </c>
      <c r="D26" s="151">
        <f t="shared" si="1"/>
        <v>16192.050000000001</v>
      </c>
      <c r="E26" s="151">
        <f t="shared" si="1"/>
        <v>17001.6525</v>
      </c>
    </row>
    <row r="27" spans="1:5" s="3" customFormat="1" ht="15.75" customHeight="1">
      <c r="A27" s="347" t="s">
        <v>331</v>
      </c>
      <c r="B27" s="348">
        <v>23</v>
      </c>
      <c r="C27" s="156"/>
      <c r="D27" s="151">
        <f t="shared" si="1"/>
        <v>0</v>
      </c>
      <c r="E27" s="151">
        <f t="shared" si="1"/>
        <v>0</v>
      </c>
    </row>
    <row r="28" spans="1:5" s="3" customFormat="1" ht="12.75">
      <c r="A28" s="347" t="s">
        <v>207</v>
      </c>
      <c r="B28" s="348">
        <v>24</v>
      </c>
      <c r="C28" s="156">
        <v>31299</v>
      </c>
      <c r="D28" s="151">
        <f t="shared" si="1"/>
        <v>32863.950000000004</v>
      </c>
      <c r="E28" s="151">
        <f t="shared" si="1"/>
        <v>34507.14750000001</v>
      </c>
    </row>
    <row r="29" spans="1:5" s="3" customFormat="1" ht="21">
      <c r="A29" s="349" t="s">
        <v>332</v>
      </c>
      <c r="B29" s="350">
        <v>25</v>
      </c>
      <c r="C29" s="351">
        <f>SUM(C20:C28)</f>
        <v>405887</v>
      </c>
      <c r="D29" s="351">
        <f>SUM(D20:D28)</f>
        <v>426181.35</v>
      </c>
      <c r="E29" s="363">
        <f>SUM(E20:E28)</f>
        <v>447490.41750000004</v>
      </c>
    </row>
    <row r="30" spans="1:5" s="3" customFormat="1" ht="12.75">
      <c r="A30" s="353" t="s">
        <v>333</v>
      </c>
      <c r="B30" s="348">
        <v>26</v>
      </c>
      <c r="C30" s="156"/>
      <c r="D30" s="156"/>
      <c r="E30" s="157"/>
    </row>
    <row r="31" spans="1:5" s="3" customFormat="1" ht="12.75">
      <c r="A31" s="353" t="s">
        <v>334</v>
      </c>
      <c r="B31" s="348">
        <v>27</v>
      </c>
      <c r="C31" s="156"/>
      <c r="D31" s="156"/>
      <c r="E31" s="157"/>
    </row>
    <row r="32" spans="1:5" s="3" customFormat="1" ht="14.25" customHeight="1">
      <c r="A32" s="353" t="s">
        <v>335</v>
      </c>
      <c r="B32" s="348">
        <v>28</v>
      </c>
      <c r="C32" s="156"/>
      <c r="D32" s="156"/>
      <c r="E32" s="157"/>
    </row>
    <row r="33" spans="1:5" s="3" customFormat="1" ht="23.25" customHeight="1">
      <c r="A33" s="353" t="s">
        <v>336</v>
      </c>
      <c r="B33" s="348">
        <v>29</v>
      </c>
      <c r="C33" s="162"/>
      <c r="D33" s="162"/>
      <c r="E33" s="167"/>
    </row>
    <row r="34" spans="1:5" s="3" customFormat="1" ht="21.75" customHeight="1" thickBot="1">
      <c r="A34" s="364" t="s">
        <v>337</v>
      </c>
      <c r="B34" s="365">
        <v>30</v>
      </c>
      <c r="C34" s="366">
        <f>SUM(C30:C33)</f>
        <v>0</v>
      </c>
      <c r="D34" s="366">
        <f>SUM(D30:D33)</f>
        <v>0</v>
      </c>
      <c r="E34" s="367">
        <f>SUM(E30:E33)</f>
        <v>0</v>
      </c>
    </row>
    <row r="35" spans="1:5" s="371" customFormat="1" ht="20.25" customHeight="1" thickBot="1">
      <c r="A35" s="368" t="s">
        <v>338</v>
      </c>
      <c r="B35" s="369">
        <v>31</v>
      </c>
      <c r="C35" s="370">
        <f>+C29+C34</f>
        <v>405887</v>
      </c>
      <c r="D35" s="370">
        <f>+D29+D34</f>
        <v>426181.35</v>
      </c>
      <c r="E35" s="318">
        <f>+E29+E34</f>
        <v>447490.41750000004</v>
      </c>
    </row>
    <row r="36" spans="1:5" s="371" customFormat="1" ht="20.25" customHeight="1" thickBot="1">
      <c r="A36" s="372"/>
      <c r="B36" s="373"/>
      <c r="C36" s="374"/>
      <c r="D36" s="374"/>
      <c r="E36" s="317"/>
    </row>
    <row r="37" spans="1:5" s="344" customFormat="1" ht="24.75" customHeight="1" thickBot="1">
      <c r="A37" s="506" t="s">
        <v>339</v>
      </c>
      <c r="B37" s="507"/>
      <c r="C37" s="507"/>
      <c r="D37" s="507"/>
      <c r="E37" s="508"/>
    </row>
    <row r="38" spans="1:5" s="3" customFormat="1" ht="33.75">
      <c r="A38" s="375" t="s">
        <v>340</v>
      </c>
      <c r="B38" s="376">
        <v>32</v>
      </c>
      <c r="C38" s="377">
        <v>22</v>
      </c>
      <c r="D38" s="377">
        <f>C38*105%</f>
        <v>23.1</v>
      </c>
      <c r="E38" s="377">
        <f>D38*105%</f>
        <v>24.255000000000003</v>
      </c>
    </row>
    <row r="39" spans="1:5" s="3" customFormat="1" ht="22.5">
      <c r="A39" s="362" t="s">
        <v>341</v>
      </c>
      <c r="B39" s="378">
        <v>33</v>
      </c>
      <c r="C39" s="151"/>
      <c r="D39" s="151"/>
      <c r="E39" s="152"/>
    </row>
    <row r="40" spans="1:5" s="3" customFormat="1" ht="12.75">
      <c r="A40" s="362" t="s">
        <v>342</v>
      </c>
      <c r="B40" s="378">
        <v>34</v>
      </c>
      <c r="C40" s="151"/>
      <c r="D40" s="151"/>
      <c r="E40" s="152"/>
    </row>
    <row r="41" spans="1:5" s="3" customFormat="1" ht="22.5">
      <c r="A41" s="347" t="s">
        <v>343</v>
      </c>
      <c r="B41" s="379">
        <v>35</v>
      </c>
      <c r="C41" s="156">
        <v>0</v>
      </c>
      <c r="D41" s="156">
        <f aca="true" t="shared" si="2" ref="D41:E53">C41*105%</f>
        <v>0</v>
      </c>
      <c r="E41" s="156">
        <f t="shared" si="2"/>
        <v>0</v>
      </c>
    </row>
    <row r="42" spans="1:5" s="3" customFormat="1" ht="12.75">
      <c r="A42" s="347" t="s">
        <v>344</v>
      </c>
      <c r="B42" s="378">
        <v>36</v>
      </c>
      <c r="C42" s="156">
        <v>36433</v>
      </c>
      <c r="D42" s="156">
        <f t="shared" si="2"/>
        <v>38254.65</v>
      </c>
      <c r="E42" s="156">
        <f t="shared" si="2"/>
        <v>40167.3825</v>
      </c>
    </row>
    <row r="43" spans="1:5" s="3" customFormat="1" ht="12.75">
      <c r="A43" s="347" t="s">
        <v>345</v>
      </c>
      <c r="B43" s="379">
        <v>37</v>
      </c>
      <c r="C43" s="156"/>
      <c r="D43" s="156">
        <f t="shared" si="2"/>
        <v>0</v>
      </c>
      <c r="E43" s="156">
        <f t="shared" si="2"/>
        <v>0</v>
      </c>
    </row>
    <row r="44" spans="1:5" s="3" customFormat="1" ht="12.75">
      <c r="A44" s="347" t="s">
        <v>346</v>
      </c>
      <c r="B44" s="378">
        <v>38</v>
      </c>
      <c r="C44" s="156"/>
      <c r="D44" s="156">
        <f t="shared" si="2"/>
        <v>0</v>
      </c>
      <c r="E44" s="156">
        <f t="shared" si="2"/>
        <v>0</v>
      </c>
    </row>
    <row r="45" spans="1:5" s="3" customFormat="1" ht="22.5">
      <c r="A45" s="347" t="s">
        <v>347</v>
      </c>
      <c r="B45" s="379">
        <v>39</v>
      </c>
      <c r="C45" s="156">
        <v>0</v>
      </c>
      <c r="D45" s="156">
        <f t="shared" si="2"/>
        <v>0</v>
      </c>
      <c r="E45" s="156">
        <f t="shared" si="2"/>
        <v>0</v>
      </c>
    </row>
    <row r="46" spans="1:5" s="3" customFormat="1" ht="22.5">
      <c r="A46" s="347" t="s">
        <v>348</v>
      </c>
      <c r="B46" s="378">
        <v>40</v>
      </c>
      <c r="C46" s="156">
        <v>661</v>
      </c>
      <c r="D46" s="156">
        <f t="shared" si="2"/>
        <v>694.0500000000001</v>
      </c>
      <c r="E46" s="156">
        <f t="shared" si="2"/>
        <v>728.7525</v>
      </c>
    </row>
    <row r="47" spans="1:5" s="3" customFormat="1" ht="21">
      <c r="A47" s="349" t="s">
        <v>349</v>
      </c>
      <c r="B47" s="380">
        <v>41</v>
      </c>
      <c r="C47" s="351">
        <f>SUM(C38:C46)</f>
        <v>37116</v>
      </c>
      <c r="D47" s="156">
        <f t="shared" si="2"/>
        <v>38971.8</v>
      </c>
      <c r="E47" s="156">
        <f t="shared" si="2"/>
        <v>40920.39000000001</v>
      </c>
    </row>
    <row r="48" spans="1:5" s="3" customFormat="1" ht="22.5">
      <c r="A48" s="347" t="s">
        <v>350</v>
      </c>
      <c r="B48" s="378">
        <v>42</v>
      </c>
      <c r="C48" s="156"/>
      <c r="D48" s="156">
        <f t="shared" si="2"/>
        <v>0</v>
      </c>
      <c r="E48" s="156">
        <f t="shared" si="2"/>
        <v>0</v>
      </c>
    </row>
    <row r="49" spans="1:5" s="3" customFormat="1" ht="12.75">
      <c r="A49" s="353" t="s">
        <v>351</v>
      </c>
      <c r="B49" s="378">
        <v>43</v>
      </c>
      <c r="C49" s="156">
        <v>10802</v>
      </c>
      <c r="D49" s="156">
        <f>C49*105%</f>
        <v>11342.1</v>
      </c>
      <c r="E49" s="156">
        <f t="shared" si="2"/>
        <v>11909.205000000002</v>
      </c>
    </row>
    <row r="50" spans="1:5" s="3" customFormat="1" ht="12.75">
      <c r="A50" s="353" t="s">
        <v>352</v>
      </c>
      <c r="B50" s="378">
        <v>44</v>
      </c>
      <c r="C50" s="156">
        <v>0</v>
      </c>
      <c r="D50" s="156">
        <f t="shared" si="2"/>
        <v>0</v>
      </c>
      <c r="E50" s="156">
        <f t="shared" si="2"/>
        <v>0</v>
      </c>
    </row>
    <row r="51" spans="1:5" s="3" customFormat="1" ht="12.75">
      <c r="A51" s="353" t="s">
        <v>353</v>
      </c>
      <c r="B51" s="378">
        <v>45</v>
      </c>
      <c r="C51" s="156"/>
      <c r="D51" s="156">
        <f t="shared" si="2"/>
        <v>0</v>
      </c>
      <c r="E51" s="156">
        <f t="shared" si="2"/>
        <v>0</v>
      </c>
    </row>
    <row r="52" spans="1:5" s="3" customFormat="1" ht="22.5">
      <c r="A52" s="353" t="s">
        <v>354</v>
      </c>
      <c r="B52" s="378">
        <v>46</v>
      </c>
      <c r="C52" s="156"/>
      <c r="D52" s="156">
        <f t="shared" si="2"/>
        <v>0</v>
      </c>
      <c r="E52" s="156">
        <f t="shared" si="2"/>
        <v>0</v>
      </c>
    </row>
    <row r="53" spans="1:5" s="3" customFormat="1" ht="21.75" thickBot="1">
      <c r="A53" s="355" t="s">
        <v>355</v>
      </c>
      <c r="B53" s="381">
        <v>47</v>
      </c>
      <c r="C53" s="357">
        <f>SUM(C48:C52)</f>
        <v>10802</v>
      </c>
      <c r="D53" s="357">
        <f>SUM(D48:D52)</f>
        <v>11342.1</v>
      </c>
      <c r="E53" s="156">
        <f t="shared" si="2"/>
        <v>11909.205000000002</v>
      </c>
    </row>
    <row r="54" spans="1:5" s="3" customFormat="1" ht="13.5" thickBot="1">
      <c r="A54" s="358" t="s">
        <v>356</v>
      </c>
      <c r="B54" s="382">
        <v>48</v>
      </c>
      <c r="C54" s="360">
        <f>+C47+C53</f>
        <v>47918</v>
      </c>
      <c r="D54" s="360">
        <f>+D47+D53</f>
        <v>50313.9</v>
      </c>
      <c r="E54" s="361">
        <f>+E47+E53</f>
        <v>52829.59500000001</v>
      </c>
    </row>
    <row r="55" spans="1:5" s="3" customFormat="1" ht="12.75">
      <c r="A55" s="362" t="s">
        <v>357</v>
      </c>
      <c r="B55" s="378">
        <v>49</v>
      </c>
      <c r="C55" s="151">
        <v>30793</v>
      </c>
      <c r="D55" s="151">
        <f aca="true" t="shared" si="3" ref="D55:E61">C55*105%</f>
        <v>32332.65</v>
      </c>
      <c r="E55" s="151">
        <f t="shared" si="3"/>
        <v>33949.2825</v>
      </c>
    </row>
    <row r="56" spans="1:5" s="3" customFormat="1" ht="12.75">
      <c r="A56" s="347" t="s">
        <v>358</v>
      </c>
      <c r="B56" s="379">
        <v>50</v>
      </c>
      <c r="C56" s="156">
        <v>17750</v>
      </c>
      <c r="D56" s="151">
        <f t="shared" si="3"/>
        <v>18637.5</v>
      </c>
      <c r="E56" s="151">
        <f t="shared" si="3"/>
        <v>19569.375</v>
      </c>
    </row>
    <row r="57" spans="1:5" s="3" customFormat="1" ht="22.5">
      <c r="A57" s="347" t="s">
        <v>359</v>
      </c>
      <c r="B57" s="379">
        <v>51</v>
      </c>
      <c r="C57" s="156">
        <v>0</v>
      </c>
      <c r="D57" s="151">
        <f t="shared" si="3"/>
        <v>0</v>
      </c>
      <c r="E57" s="151">
        <f t="shared" si="3"/>
        <v>0</v>
      </c>
    </row>
    <row r="58" spans="1:5" s="3" customFormat="1" ht="22.5">
      <c r="A58" s="347" t="s">
        <v>158</v>
      </c>
      <c r="B58" s="379">
        <v>52</v>
      </c>
      <c r="C58" s="156">
        <v>0</v>
      </c>
      <c r="D58" s="151">
        <f t="shared" si="3"/>
        <v>0</v>
      </c>
      <c r="E58" s="151">
        <f t="shared" si="3"/>
        <v>0</v>
      </c>
    </row>
    <row r="59" spans="1:5" s="3" customFormat="1" ht="12.75">
      <c r="A59" s="347" t="s">
        <v>156</v>
      </c>
      <c r="B59" s="379">
        <v>53</v>
      </c>
      <c r="C59" s="156">
        <v>0</v>
      </c>
      <c r="D59" s="151">
        <f t="shared" si="3"/>
        <v>0</v>
      </c>
      <c r="E59" s="151">
        <f t="shared" si="3"/>
        <v>0</v>
      </c>
    </row>
    <row r="60" spans="1:5" s="3" customFormat="1" ht="12.75">
      <c r="A60" s="347" t="s">
        <v>360</v>
      </c>
      <c r="B60" s="379">
        <v>54</v>
      </c>
      <c r="C60" s="156"/>
      <c r="D60" s="151">
        <f t="shared" si="3"/>
        <v>0</v>
      </c>
      <c r="E60" s="151">
        <f t="shared" si="3"/>
        <v>0</v>
      </c>
    </row>
    <row r="61" spans="1:5" s="3" customFormat="1" ht="12.75">
      <c r="A61" s="347" t="s">
        <v>361</v>
      </c>
      <c r="B61" s="379">
        <v>55</v>
      </c>
      <c r="C61" s="156"/>
      <c r="D61" s="151">
        <f t="shared" si="3"/>
        <v>0</v>
      </c>
      <c r="E61" s="151">
        <f t="shared" si="3"/>
        <v>0</v>
      </c>
    </row>
    <row r="62" spans="1:5" s="3" customFormat="1" ht="21">
      <c r="A62" s="349" t="s">
        <v>362</v>
      </c>
      <c r="B62" s="380">
        <v>56</v>
      </c>
      <c r="C62" s="351">
        <f>SUM(C55:C61)</f>
        <v>48543</v>
      </c>
      <c r="D62" s="351">
        <f>SUM(D55:D61)</f>
        <v>50970.15</v>
      </c>
      <c r="E62" s="363">
        <f>SUM(E55:E61)</f>
        <v>53518.6575</v>
      </c>
    </row>
    <row r="63" spans="1:5" s="3" customFormat="1" ht="12.75">
      <c r="A63" s="353" t="s">
        <v>363</v>
      </c>
      <c r="B63" s="379">
        <v>57</v>
      </c>
      <c r="C63" s="156"/>
      <c r="D63" s="156"/>
      <c r="E63" s="157"/>
    </row>
    <row r="64" spans="1:5" s="3" customFormat="1" ht="12.75">
      <c r="A64" s="353" t="s">
        <v>364</v>
      </c>
      <c r="B64" s="379">
        <v>58</v>
      </c>
      <c r="C64" s="156"/>
      <c r="D64" s="156"/>
      <c r="E64" s="157"/>
    </row>
    <row r="65" spans="1:5" s="3" customFormat="1" ht="12.75">
      <c r="A65" s="353" t="s">
        <v>365</v>
      </c>
      <c r="B65" s="379">
        <v>59</v>
      </c>
      <c r="C65" s="156"/>
      <c r="D65" s="156"/>
      <c r="E65" s="157"/>
    </row>
    <row r="66" spans="1:5" s="3" customFormat="1" ht="22.5">
      <c r="A66" s="353" t="s">
        <v>366</v>
      </c>
      <c r="B66" s="383">
        <v>60</v>
      </c>
      <c r="C66" s="162"/>
      <c r="D66" s="162"/>
      <c r="E66" s="167"/>
    </row>
    <row r="67" spans="1:5" s="3" customFormat="1" ht="21.75" thickBot="1">
      <c r="A67" s="364" t="s">
        <v>367</v>
      </c>
      <c r="B67" s="384">
        <v>61</v>
      </c>
      <c r="C67" s="366">
        <f>SUM(C63:C66)</f>
        <v>0</v>
      </c>
      <c r="D67" s="366">
        <f>SUM(D63:D66)</f>
        <v>0</v>
      </c>
      <c r="E67" s="367">
        <f>SUM(E63:E66)</f>
        <v>0</v>
      </c>
    </row>
    <row r="68" spans="1:5" s="344" customFormat="1" ht="15" thickBot="1">
      <c r="A68" s="385" t="s">
        <v>368</v>
      </c>
      <c r="B68" s="386">
        <v>62</v>
      </c>
      <c r="C68" s="387">
        <f>C62+C67</f>
        <v>48543</v>
      </c>
      <c r="D68" s="387">
        <f>+D62+D67</f>
        <v>50970.15</v>
      </c>
      <c r="E68" s="388">
        <f>+E62+E67</f>
        <v>53518.6575</v>
      </c>
    </row>
    <row r="69" spans="1:5" s="391" customFormat="1" ht="16.5" thickBot="1">
      <c r="A69" s="389" t="s">
        <v>369</v>
      </c>
      <c r="B69" s="390">
        <v>63</v>
      </c>
      <c r="C69" s="205">
        <f>+C19+C54</f>
        <v>454430</v>
      </c>
      <c r="D69" s="205">
        <f>+D19+D54</f>
        <v>477151.5</v>
      </c>
      <c r="E69" s="206">
        <f>+E19+E54</f>
        <v>501009.07500000007</v>
      </c>
    </row>
    <row r="70" spans="1:5" s="391" customFormat="1" ht="16.5" thickBot="1">
      <c r="A70" s="392" t="s">
        <v>370</v>
      </c>
      <c r="B70" s="393">
        <v>64</v>
      </c>
      <c r="C70" s="394">
        <f>+C35+C68</f>
        <v>454430</v>
      </c>
      <c r="D70" s="394">
        <f>+D35+D68</f>
        <v>477151.5</v>
      </c>
      <c r="E70" s="395">
        <f>+E35+E68</f>
        <v>501009.07500000007</v>
      </c>
    </row>
    <row r="71" spans="1:5" ht="21.75" thickBot="1">
      <c r="A71" s="389" t="s">
        <v>371</v>
      </c>
      <c r="B71" s="390">
        <v>65</v>
      </c>
      <c r="C71" s="396">
        <f>+C12-C29</f>
        <v>-64507</v>
      </c>
      <c r="D71" s="396">
        <f>+D12-D29</f>
        <v>-67732.34999999998</v>
      </c>
      <c r="E71" s="397">
        <f>+E12-E29</f>
        <v>-71118.96750000003</v>
      </c>
    </row>
    <row r="72" spans="1:5" ht="32.25" thickBot="1">
      <c r="A72" s="398" t="s">
        <v>372</v>
      </c>
      <c r="B72" s="399">
        <v>66</v>
      </c>
      <c r="C72" s="400">
        <f>+C47-C62</f>
        <v>-11427</v>
      </c>
      <c r="D72" s="400">
        <f>+D47-D62</f>
        <v>-11998.349999999999</v>
      </c>
      <c r="E72" s="401">
        <f>+E47-E62</f>
        <v>-12598.267499999994</v>
      </c>
    </row>
    <row r="73" spans="1:5" ht="21.75" thickBot="1">
      <c r="A73" s="398" t="s">
        <v>373</v>
      </c>
      <c r="B73" s="399">
        <v>67</v>
      </c>
      <c r="C73" s="400">
        <f>+C18+C53-C34-C67</f>
        <v>75934</v>
      </c>
      <c r="D73" s="400">
        <f>+D18+D53-D34-D67</f>
        <v>79730.70000000001</v>
      </c>
      <c r="E73" s="401">
        <f>+E18+E53-E34-E67</f>
        <v>83717.23500000002</v>
      </c>
    </row>
  </sheetData>
  <sheetProtection/>
  <mergeCells count="2">
    <mergeCell ref="A4:E4"/>
    <mergeCell ref="A37:E37"/>
  </mergeCells>
  <printOptions horizontalCentered="1"/>
  <pageMargins left="0.7874015748031497" right="0.7874015748031497" top="1.3779527559055118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A működési és fejlesztési célú bevételek és kiadások 
2010-2011-2012. évi alakulását külön bemutató mérleg&amp;R&amp;"Times New Roman CE,Félkövér dőlt"&amp;11 12. sz. melléklet</oddHeader>
  </headerFooter>
  <rowBreaks count="1" manualBreakCount="1">
    <brk id="3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P29"/>
  <sheetViews>
    <sheetView zoomScalePageLayoutView="0" workbookViewId="0" topLeftCell="A1">
      <selection activeCell="O26" sqref="O26"/>
    </sheetView>
  </sheetViews>
  <sheetFormatPr defaultColWidth="9.00390625" defaultRowHeight="12.75"/>
  <cols>
    <col min="1" max="1" width="4.875" style="406" customWidth="1"/>
    <col min="2" max="2" width="28.125" style="434" customWidth="1"/>
    <col min="3" max="4" width="9.00390625" style="434" customWidth="1"/>
    <col min="5" max="5" width="9.50390625" style="434" customWidth="1"/>
    <col min="6" max="6" width="8.875" style="434" customWidth="1"/>
    <col min="7" max="7" width="8.625" style="434" customWidth="1"/>
    <col min="8" max="8" width="8.875" style="434" customWidth="1"/>
    <col min="9" max="9" width="8.125" style="434" customWidth="1"/>
    <col min="10" max="14" width="9.50390625" style="434" customWidth="1"/>
    <col min="15" max="15" width="12.625" style="406" customWidth="1"/>
    <col min="16" max="16384" width="9.375" style="434" customWidth="1"/>
  </cols>
  <sheetData>
    <row r="1" spans="1:15" s="406" customFormat="1" ht="25.5" customHeight="1" thickBot="1">
      <c r="A1" s="403" t="s">
        <v>122</v>
      </c>
      <c r="B1" s="404" t="s">
        <v>189</v>
      </c>
      <c r="C1" s="404" t="s">
        <v>374</v>
      </c>
      <c r="D1" s="404" t="s">
        <v>375</v>
      </c>
      <c r="E1" s="404" t="s">
        <v>376</v>
      </c>
      <c r="F1" s="404" t="s">
        <v>377</v>
      </c>
      <c r="G1" s="404" t="s">
        <v>378</v>
      </c>
      <c r="H1" s="404" t="s">
        <v>379</v>
      </c>
      <c r="I1" s="404" t="s">
        <v>380</v>
      </c>
      <c r="J1" s="404" t="s">
        <v>381</v>
      </c>
      <c r="K1" s="404" t="s">
        <v>382</v>
      </c>
      <c r="L1" s="404" t="s">
        <v>383</v>
      </c>
      <c r="M1" s="404" t="s">
        <v>384</v>
      </c>
      <c r="N1" s="404" t="s">
        <v>385</v>
      </c>
      <c r="O1" s="405" t="s">
        <v>246</v>
      </c>
    </row>
    <row r="2" spans="1:15" s="408" customFormat="1" ht="15" customHeight="1" thickBot="1">
      <c r="A2" s="407" t="s">
        <v>14</v>
      </c>
      <c r="B2" s="509" t="s">
        <v>187</v>
      </c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510"/>
      <c r="O2" s="511"/>
    </row>
    <row r="3" spans="1:15" s="408" customFormat="1" ht="15" customHeight="1">
      <c r="A3" s="409" t="s">
        <v>16</v>
      </c>
      <c r="B3" s="410" t="s">
        <v>386</v>
      </c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2">
        <f aca="true" t="shared" si="0" ref="O3:O26">SUM(C3:N3)</f>
        <v>0</v>
      </c>
    </row>
    <row r="4" spans="1:15" s="417" customFormat="1" ht="13.5" customHeight="1">
      <c r="A4" s="413" t="s">
        <v>18</v>
      </c>
      <c r="B4" s="414" t="s">
        <v>387</v>
      </c>
      <c r="C4" s="415">
        <v>10813</v>
      </c>
      <c r="D4" s="415">
        <v>10813</v>
      </c>
      <c r="E4" s="415">
        <v>57830</v>
      </c>
      <c r="F4" s="415">
        <v>10813</v>
      </c>
      <c r="G4" s="415">
        <v>10831</v>
      </c>
      <c r="H4" s="415">
        <v>10813</v>
      </c>
      <c r="I4" s="415">
        <v>10813</v>
      </c>
      <c r="J4" s="415">
        <v>10813</v>
      </c>
      <c r="K4" s="415">
        <v>57830</v>
      </c>
      <c r="L4" s="415">
        <v>10830</v>
      </c>
      <c r="M4" s="415">
        <v>10813</v>
      </c>
      <c r="N4" s="415">
        <v>10813</v>
      </c>
      <c r="O4" s="416">
        <f t="shared" si="0"/>
        <v>223825</v>
      </c>
    </row>
    <row r="5" spans="1:15" s="417" customFormat="1" ht="13.5" customHeight="1">
      <c r="A5" s="413" t="s">
        <v>34</v>
      </c>
      <c r="B5" s="418" t="s">
        <v>388</v>
      </c>
      <c r="C5" s="419">
        <v>9150</v>
      </c>
      <c r="D5" s="419">
        <v>9150</v>
      </c>
      <c r="E5" s="419">
        <v>9150</v>
      </c>
      <c r="F5" s="419">
        <v>9150</v>
      </c>
      <c r="G5" s="419">
        <v>9150</v>
      </c>
      <c r="H5" s="419">
        <v>9151</v>
      </c>
      <c r="I5" s="419">
        <v>9150</v>
      </c>
      <c r="J5" s="419">
        <v>9150</v>
      </c>
      <c r="K5" s="419">
        <v>9151</v>
      </c>
      <c r="L5" s="419">
        <v>9150</v>
      </c>
      <c r="M5" s="419">
        <v>9150</v>
      </c>
      <c r="N5" s="419">
        <v>9151</v>
      </c>
      <c r="O5" s="420">
        <f t="shared" si="0"/>
        <v>109803</v>
      </c>
    </row>
    <row r="6" spans="1:15" s="417" customFormat="1" ht="13.5" customHeight="1">
      <c r="A6" s="413" t="s">
        <v>56</v>
      </c>
      <c r="B6" s="414" t="s">
        <v>389</v>
      </c>
      <c r="C6" s="415">
        <v>1</v>
      </c>
      <c r="D6" s="415">
        <v>1</v>
      </c>
      <c r="E6" s="415">
        <v>2</v>
      </c>
      <c r="F6" s="415">
        <v>36435</v>
      </c>
      <c r="G6" s="415">
        <v>2</v>
      </c>
      <c r="H6" s="415">
        <v>2</v>
      </c>
      <c r="I6" s="415">
        <v>2</v>
      </c>
      <c r="J6" s="415">
        <v>2</v>
      </c>
      <c r="K6" s="415">
        <v>2</v>
      </c>
      <c r="L6" s="415">
        <v>2</v>
      </c>
      <c r="M6" s="415">
        <v>2</v>
      </c>
      <c r="N6" s="415">
        <v>2</v>
      </c>
      <c r="O6" s="416">
        <f t="shared" si="0"/>
        <v>36455</v>
      </c>
    </row>
    <row r="7" spans="1:15" s="417" customFormat="1" ht="13.5" customHeight="1">
      <c r="A7" s="413" t="s">
        <v>64</v>
      </c>
      <c r="B7" s="414" t="s">
        <v>390</v>
      </c>
      <c r="C7" s="415">
        <v>456</v>
      </c>
      <c r="D7" s="415">
        <v>457</v>
      </c>
      <c r="E7" s="415">
        <v>869</v>
      </c>
      <c r="F7" s="415">
        <v>869</v>
      </c>
      <c r="G7" s="415">
        <v>457</v>
      </c>
      <c r="H7" s="415">
        <v>457</v>
      </c>
      <c r="I7" s="415">
        <v>869</v>
      </c>
      <c r="J7" s="415">
        <v>456</v>
      </c>
      <c r="K7" s="415">
        <v>456</v>
      </c>
      <c r="L7" s="415">
        <v>1494</v>
      </c>
      <c r="M7" s="415">
        <v>456</v>
      </c>
      <c r="N7" s="415">
        <v>456</v>
      </c>
      <c r="O7" s="416">
        <f t="shared" si="0"/>
        <v>7752</v>
      </c>
    </row>
    <row r="8" spans="1:15" s="417" customFormat="1" ht="13.5" customHeight="1">
      <c r="A8" s="413" t="s">
        <v>92</v>
      </c>
      <c r="B8" s="414" t="s">
        <v>391</v>
      </c>
      <c r="C8" s="415"/>
      <c r="D8" s="415"/>
      <c r="E8" s="415"/>
      <c r="F8" s="415"/>
      <c r="G8" s="415"/>
      <c r="H8" s="415">
        <v>0</v>
      </c>
      <c r="I8" s="415">
        <v>0</v>
      </c>
      <c r="J8" s="415"/>
      <c r="K8" s="415"/>
      <c r="L8" s="415"/>
      <c r="M8" s="415"/>
      <c r="N8" s="415"/>
      <c r="O8" s="416">
        <f t="shared" si="0"/>
        <v>0</v>
      </c>
    </row>
    <row r="9" spans="1:15" s="417" customFormat="1" ht="13.5" customHeight="1">
      <c r="A9" s="413" t="s">
        <v>98</v>
      </c>
      <c r="B9" s="414" t="s">
        <v>392</v>
      </c>
      <c r="C9" s="415"/>
      <c r="D9" s="415"/>
      <c r="E9" s="415"/>
      <c r="F9" s="415"/>
      <c r="G9" s="415"/>
      <c r="H9" s="415"/>
      <c r="I9" s="415"/>
      <c r="J9" s="415"/>
      <c r="K9" s="415"/>
      <c r="L9" s="415"/>
      <c r="M9" s="415"/>
      <c r="N9" s="415"/>
      <c r="O9" s="416">
        <f t="shared" si="0"/>
        <v>0</v>
      </c>
    </row>
    <row r="10" spans="1:15" s="417" customFormat="1" ht="13.5" customHeight="1">
      <c r="A10" s="413" t="s">
        <v>100</v>
      </c>
      <c r="B10" s="414" t="s">
        <v>393</v>
      </c>
      <c r="C10" s="415"/>
      <c r="D10" s="415"/>
      <c r="E10" s="415"/>
      <c r="F10" s="415"/>
      <c r="G10" s="415"/>
      <c r="H10" s="415"/>
      <c r="I10" s="415"/>
      <c r="J10" s="415"/>
      <c r="K10" s="415"/>
      <c r="L10" s="415"/>
      <c r="M10" s="415"/>
      <c r="N10" s="415"/>
      <c r="O10" s="416">
        <f t="shared" si="0"/>
        <v>0</v>
      </c>
    </row>
    <row r="11" spans="1:15" s="417" customFormat="1" ht="13.5" customHeight="1">
      <c r="A11" s="413" t="s">
        <v>102</v>
      </c>
      <c r="B11" s="414" t="s">
        <v>394</v>
      </c>
      <c r="C11" s="415"/>
      <c r="D11" s="415"/>
      <c r="E11" s="415"/>
      <c r="F11" s="415"/>
      <c r="G11" s="415"/>
      <c r="H11" s="415"/>
      <c r="I11" s="415"/>
      <c r="J11" s="415"/>
      <c r="K11" s="415"/>
      <c r="L11" s="415"/>
      <c r="M11" s="415"/>
      <c r="N11" s="415"/>
      <c r="O11" s="416">
        <f t="shared" si="0"/>
        <v>0</v>
      </c>
    </row>
    <row r="12" spans="1:15" s="417" customFormat="1" ht="13.5" customHeight="1" thickBot="1">
      <c r="A12" s="409" t="s">
        <v>104</v>
      </c>
      <c r="B12" s="421" t="s">
        <v>395</v>
      </c>
      <c r="C12" s="422">
        <v>55</v>
      </c>
      <c r="D12" s="422">
        <v>55</v>
      </c>
      <c r="E12" s="422">
        <v>55</v>
      </c>
      <c r="F12" s="422">
        <v>55</v>
      </c>
      <c r="G12" s="422">
        <v>55</v>
      </c>
      <c r="H12" s="422">
        <v>55</v>
      </c>
      <c r="I12" s="422">
        <v>55</v>
      </c>
      <c r="J12" s="422">
        <v>55</v>
      </c>
      <c r="K12" s="422">
        <v>55</v>
      </c>
      <c r="L12" s="422">
        <v>55</v>
      </c>
      <c r="M12" s="422">
        <v>55</v>
      </c>
      <c r="N12" s="422">
        <v>56</v>
      </c>
      <c r="O12" s="423">
        <f t="shared" si="0"/>
        <v>661</v>
      </c>
    </row>
    <row r="13" spans="1:15" s="408" customFormat="1" ht="15.75" customHeight="1" thickBot="1">
      <c r="A13" s="407" t="s">
        <v>118</v>
      </c>
      <c r="B13" s="424" t="s">
        <v>396</v>
      </c>
      <c r="C13" s="425">
        <f>SUM(C3:C12)</f>
        <v>20475</v>
      </c>
      <c r="D13" s="425">
        <f aca="true" t="shared" si="1" ref="D13:N13">SUM(D3:D12)</f>
        <v>20476</v>
      </c>
      <c r="E13" s="425">
        <f t="shared" si="1"/>
        <v>67906</v>
      </c>
      <c r="F13" s="425">
        <f t="shared" si="1"/>
        <v>57322</v>
      </c>
      <c r="G13" s="425">
        <f t="shared" si="1"/>
        <v>20495</v>
      </c>
      <c r="H13" s="425">
        <f t="shared" si="1"/>
        <v>20478</v>
      </c>
      <c r="I13" s="425">
        <f t="shared" si="1"/>
        <v>20889</v>
      </c>
      <c r="J13" s="425">
        <f t="shared" si="1"/>
        <v>20476</v>
      </c>
      <c r="K13" s="425">
        <f t="shared" si="1"/>
        <v>67494</v>
      </c>
      <c r="L13" s="425">
        <f t="shared" si="1"/>
        <v>21531</v>
      </c>
      <c r="M13" s="425">
        <f t="shared" si="1"/>
        <v>20476</v>
      </c>
      <c r="N13" s="425">
        <f t="shared" si="1"/>
        <v>20478</v>
      </c>
      <c r="O13" s="426">
        <f>SUM(C13:N13)</f>
        <v>378496</v>
      </c>
    </row>
    <row r="14" spans="1:15" s="408" customFormat="1" ht="15" customHeight="1" thickBot="1">
      <c r="A14" s="407" t="s">
        <v>208</v>
      </c>
      <c r="B14" s="509" t="s">
        <v>188</v>
      </c>
      <c r="C14" s="510"/>
      <c r="D14" s="510"/>
      <c r="E14" s="510"/>
      <c r="F14" s="510"/>
      <c r="G14" s="510"/>
      <c r="H14" s="510"/>
      <c r="I14" s="510"/>
      <c r="J14" s="510"/>
      <c r="K14" s="510"/>
      <c r="L14" s="510"/>
      <c r="M14" s="510"/>
      <c r="N14" s="510"/>
      <c r="O14" s="511"/>
    </row>
    <row r="15" spans="1:15" s="417" customFormat="1" ht="13.5" customHeight="1">
      <c r="A15" s="427" t="s">
        <v>211</v>
      </c>
      <c r="B15" s="418" t="s">
        <v>193</v>
      </c>
      <c r="C15" s="419">
        <v>15290</v>
      </c>
      <c r="D15" s="419">
        <v>15290</v>
      </c>
      <c r="E15" s="419">
        <v>15290</v>
      </c>
      <c r="F15" s="419">
        <v>15290</v>
      </c>
      <c r="G15" s="419">
        <v>15290</v>
      </c>
      <c r="H15" s="419">
        <v>15290</v>
      </c>
      <c r="I15" s="419">
        <v>15290</v>
      </c>
      <c r="J15" s="419">
        <v>15290</v>
      </c>
      <c r="K15" s="419">
        <f>15290+649</f>
        <v>15939</v>
      </c>
      <c r="L15" s="419">
        <v>15416</v>
      </c>
      <c r="M15" s="419">
        <v>15415</v>
      </c>
      <c r="N15" s="419">
        <v>15416</v>
      </c>
      <c r="O15" s="420">
        <f t="shared" si="0"/>
        <v>184506</v>
      </c>
    </row>
    <row r="16" spans="1:16" s="417" customFormat="1" ht="13.5" customHeight="1">
      <c r="A16" s="413" t="s">
        <v>213</v>
      </c>
      <c r="B16" s="414" t="s">
        <v>397</v>
      </c>
      <c r="C16" s="415">
        <v>3902</v>
      </c>
      <c r="D16" s="415">
        <v>3903</v>
      </c>
      <c r="E16" s="415">
        <v>3902</v>
      </c>
      <c r="F16" s="415">
        <v>3903</v>
      </c>
      <c r="G16" s="415">
        <v>3902</v>
      </c>
      <c r="H16" s="415">
        <v>3903</v>
      </c>
      <c r="I16" s="415">
        <v>3902</v>
      </c>
      <c r="J16" s="415">
        <v>3903</v>
      </c>
      <c r="K16" s="415">
        <f>3902+175</f>
        <v>4077</v>
      </c>
      <c r="L16" s="415">
        <v>3937</v>
      </c>
      <c r="M16" s="415">
        <v>3937</v>
      </c>
      <c r="N16" s="415">
        <v>3936</v>
      </c>
      <c r="O16" s="416">
        <f t="shared" si="0"/>
        <v>47107</v>
      </c>
      <c r="P16" s="428"/>
    </row>
    <row r="17" spans="1:15" s="417" customFormat="1" ht="13.5" customHeight="1">
      <c r="A17" s="413" t="s">
        <v>215</v>
      </c>
      <c r="B17" s="414" t="s">
        <v>398</v>
      </c>
      <c r="C17" s="415">
        <v>8977</v>
      </c>
      <c r="D17" s="415">
        <v>8977</v>
      </c>
      <c r="E17" s="415">
        <v>8978</v>
      </c>
      <c r="F17" s="415">
        <v>8977</v>
      </c>
      <c r="G17" s="415">
        <v>8977</v>
      </c>
      <c r="H17" s="415">
        <v>8977</v>
      </c>
      <c r="I17" s="415">
        <v>8977</v>
      </c>
      <c r="J17" s="415">
        <v>8978</v>
      </c>
      <c r="K17" s="415">
        <v>8977</v>
      </c>
      <c r="L17" s="415">
        <v>7266</v>
      </c>
      <c r="M17" s="415">
        <v>7266</v>
      </c>
      <c r="N17" s="415">
        <v>7265</v>
      </c>
      <c r="O17" s="416">
        <f t="shared" si="0"/>
        <v>102592</v>
      </c>
    </row>
    <row r="18" spans="1:15" s="417" customFormat="1" ht="13.5" customHeight="1">
      <c r="A18" s="413" t="s">
        <v>216</v>
      </c>
      <c r="B18" s="414" t="s">
        <v>399</v>
      </c>
      <c r="C18" s="415">
        <v>200</v>
      </c>
      <c r="D18" s="415">
        <v>1862</v>
      </c>
      <c r="E18" s="415">
        <v>200</v>
      </c>
      <c r="F18" s="415">
        <v>2000</v>
      </c>
      <c r="G18" s="415">
        <v>4408</v>
      </c>
      <c r="H18" s="415">
        <v>5000</v>
      </c>
      <c r="I18" s="415">
        <v>9500</v>
      </c>
      <c r="J18" s="415">
        <v>10564</v>
      </c>
      <c r="K18" s="415">
        <v>10184</v>
      </c>
      <c r="L18" s="415">
        <v>3625</v>
      </c>
      <c r="M18" s="415">
        <v>500</v>
      </c>
      <c r="N18" s="415">
        <v>500</v>
      </c>
      <c r="O18" s="416">
        <f t="shared" si="0"/>
        <v>48543</v>
      </c>
    </row>
    <row r="19" spans="1:15" s="417" customFormat="1" ht="13.5" customHeight="1">
      <c r="A19" s="413" t="s">
        <v>218</v>
      </c>
      <c r="B19" s="414" t="s">
        <v>400</v>
      </c>
      <c r="C19" s="415"/>
      <c r="D19" s="415"/>
      <c r="E19" s="415"/>
      <c r="F19" s="415"/>
      <c r="G19" s="415"/>
      <c r="H19" s="415"/>
      <c r="I19" s="415"/>
      <c r="J19" s="415"/>
      <c r="K19" s="415"/>
      <c r="L19" s="415"/>
      <c r="M19" s="415"/>
      <c r="N19" s="415"/>
      <c r="O19" s="416">
        <f t="shared" si="0"/>
        <v>0</v>
      </c>
    </row>
    <row r="20" spans="1:15" s="417" customFormat="1" ht="13.5" customHeight="1">
      <c r="A20" s="413" t="s">
        <v>220</v>
      </c>
      <c r="B20" s="414" t="s">
        <v>401</v>
      </c>
      <c r="C20" s="415">
        <v>0</v>
      </c>
      <c r="D20" s="415">
        <v>0</v>
      </c>
      <c r="E20" s="415">
        <v>3717</v>
      </c>
      <c r="F20" s="415">
        <v>3717</v>
      </c>
      <c r="G20" s="415">
        <v>0</v>
      </c>
      <c r="I20" s="415">
        <v>3717</v>
      </c>
      <c r="J20" s="415">
        <v>0</v>
      </c>
      <c r="L20" s="415">
        <v>13811</v>
      </c>
      <c r="M20" s="415">
        <v>0</v>
      </c>
      <c r="N20" s="415">
        <v>0</v>
      </c>
      <c r="O20" s="416">
        <f t="shared" si="0"/>
        <v>24962</v>
      </c>
    </row>
    <row r="21" spans="1:15" s="417" customFormat="1" ht="13.5" customHeight="1">
      <c r="A21" s="413" t="s">
        <v>223</v>
      </c>
      <c r="B21" s="414" t="s">
        <v>145</v>
      </c>
      <c r="C21" s="415">
        <v>1285</v>
      </c>
      <c r="D21" s="415">
        <v>1285</v>
      </c>
      <c r="E21" s="415">
        <v>1285</v>
      </c>
      <c r="F21" s="415">
        <v>1285</v>
      </c>
      <c r="G21" s="415">
        <v>1285</v>
      </c>
      <c r="H21" s="415">
        <v>1285</v>
      </c>
      <c r="I21" s="415">
        <v>1285</v>
      </c>
      <c r="J21" s="415">
        <v>1285</v>
      </c>
      <c r="K21" s="415">
        <v>1285</v>
      </c>
      <c r="L21" s="415">
        <v>1285</v>
      </c>
      <c r="M21" s="415">
        <v>1286</v>
      </c>
      <c r="N21" s="415">
        <v>1285</v>
      </c>
      <c r="O21" s="416">
        <f t="shared" si="0"/>
        <v>15421</v>
      </c>
    </row>
    <row r="22" spans="1:15" s="417" customFormat="1" ht="13.5" customHeight="1">
      <c r="A22" s="413" t="s">
        <v>226</v>
      </c>
      <c r="B22" s="414" t="s">
        <v>207</v>
      </c>
      <c r="C22" s="415"/>
      <c r="D22" s="415"/>
      <c r="E22" s="415"/>
      <c r="F22" s="415"/>
      <c r="G22" s="415"/>
      <c r="H22" s="415"/>
      <c r="I22" s="415"/>
      <c r="J22" s="415"/>
      <c r="K22" s="415"/>
      <c r="L22" s="415"/>
      <c r="M22" s="415"/>
      <c r="N22" s="415"/>
      <c r="O22" s="416">
        <f t="shared" si="0"/>
        <v>0</v>
      </c>
    </row>
    <row r="23" spans="1:15" s="417" customFormat="1" ht="13.5" customHeight="1">
      <c r="A23" s="413" t="s">
        <v>229</v>
      </c>
      <c r="B23" s="414" t="s">
        <v>402</v>
      </c>
      <c r="C23" s="415"/>
      <c r="D23" s="415"/>
      <c r="E23" s="415"/>
      <c r="F23" s="415"/>
      <c r="G23" s="415"/>
      <c r="H23" s="415"/>
      <c r="I23" s="415"/>
      <c r="J23" s="415"/>
      <c r="K23" s="415"/>
      <c r="L23" s="415"/>
      <c r="M23" s="415"/>
      <c r="N23" s="415"/>
      <c r="O23" s="416">
        <f t="shared" si="0"/>
        <v>0</v>
      </c>
    </row>
    <row r="24" spans="1:15" s="417" customFormat="1" ht="13.5" customHeight="1">
      <c r="A24" s="413" t="s">
        <v>231</v>
      </c>
      <c r="B24" s="414" t="s">
        <v>403</v>
      </c>
      <c r="C24" s="415"/>
      <c r="D24" s="415"/>
      <c r="E24" s="415"/>
      <c r="F24" s="415"/>
      <c r="G24" s="415"/>
      <c r="H24" s="415"/>
      <c r="I24" s="415"/>
      <c r="J24" s="415"/>
      <c r="K24" s="415"/>
      <c r="L24" s="415"/>
      <c r="M24" s="415"/>
      <c r="N24" s="415"/>
      <c r="O24" s="416">
        <f t="shared" si="0"/>
        <v>0</v>
      </c>
    </row>
    <row r="25" spans="1:15" s="417" customFormat="1" ht="13.5" customHeight="1" thickBot="1">
      <c r="A25" s="413" t="s">
        <v>233</v>
      </c>
      <c r="B25" s="414" t="s">
        <v>245</v>
      </c>
      <c r="C25" s="415"/>
      <c r="D25" s="415"/>
      <c r="E25" s="415"/>
      <c r="F25" s="415"/>
      <c r="G25" s="415"/>
      <c r="H25" s="415"/>
      <c r="I25" s="415"/>
      <c r="J25" s="415"/>
      <c r="K25" s="415"/>
      <c r="L25" s="415"/>
      <c r="M25" s="415"/>
      <c r="N25" s="415"/>
      <c r="O25" s="416">
        <f t="shared" si="0"/>
        <v>0</v>
      </c>
    </row>
    <row r="26" spans="1:15" s="408" customFormat="1" ht="15.75" customHeight="1" thickBot="1">
      <c r="A26" s="429" t="s">
        <v>235</v>
      </c>
      <c r="B26" s="424" t="s">
        <v>404</v>
      </c>
      <c r="C26" s="425">
        <f aca="true" t="shared" si="2" ref="C26:N26">SUM(C15:C25)</f>
        <v>29654</v>
      </c>
      <c r="D26" s="425">
        <f t="shared" si="2"/>
        <v>31317</v>
      </c>
      <c r="E26" s="425">
        <f t="shared" si="2"/>
        <v>33372</v>
      </c>
      <c r="F26" s="425">
        <f t="shared" si="2"/>
        <v>35172</v>
      </c>
      <c r="G26" s="425">
        <f t="shared" si="2"/>
        <v>33862</v>
      </c>
      <c r="H26" s="425">
        <f t="shared" si="2"/>
        <v>34455</v>
      </c>
      <c r="I26" s="425">
        <f t="shared" si="2"/>
        <v>42671</v>
      </c>
      <c r="J26" s="425">
        <f t="shared" si="2"/>
        <v>40020</v>
      </c>
      <c r="K26" s="425">
        <f t="shared" si="2"/>
        <v>40462</v>
      </c>
      <c r="L26" s="425">
        <f t="shared" si="2"/>
        <v>45340</v>
      </c>
      <c r="M26" s="425">
        <f t="shared" si="2"/>
        <v>28404</v>
      </c>
      <c r="N26" s="425">
        <f t="shared" si="2"/>
        <v>28402</v>
      </c>
      <c r="O26" s="426">
        <f t="shared" si="0"/>
        <v>423131</v>
      </c>
    </row>
    <row r="27" spans="1:15" ht="16.5" thickBot="1">
      <c r="A27" s="430" t="s">
        <v>238</v>
      </c>
      <c r="B27" s="431" t="s">
        <v>405</v>
      </c>
      <c r="C27" s="432">
        <f aca="true" t="shared" si="3" ref="C27:O27">C13-C26</f>
        <v>-9179</v>
      </c>
      <c r="D27" s="432">
        <f t="shared" si="3"/>
        <v>-10841</v>
      </c>
      <c r="E27" s="432">
        <f t="shared" si="3"/>
        <v>34534</v>
      </c>
      <c r="F27" s="432">
        <f t="shared" si="3"/>
        <v>22150</v>
      </c>
      <c r="G27" s="432">
        <f t="shared" si="3"/>
        <v>-13367</v>
      </c>
      <c r="H27" s="432">
        <f t="shared" si="3"/>
        <v>-13977</v>
      </c>
      <c r="I27" s="432">
        <f t="shared" si="3"/>
        <v>-21782</v>
      </c>
      <c r="J27" s="432">
        <f t="shared" si="3"/>
        <v>-19544</v>
      </c>
      <c r="K27" s="432">
        <f t="shared" si="3"/>
        <v>27032</v>
      </c>
      <c r="L27" s="432">
        <f t="shared" si="3"/>
        <v>-23809</v>
      </c>
      <c r="M27" s="432">
        <f t="shared" si="3"/>
        <v>-7928</v>
      </c>
      <c r="N27" s="432">
        <f t="shared" si="3"/>
        <v>-7924</v>
      </c>
      <c r="O27" s="433">
        <f t="shared" si="3"/>
        <v>-44635</v>
      </c>
    </row>
    <row r="28" ht="15.75">
      <c r="A28" s="435"/>
    </row>
    <row r="29" spans="2:4" ht="15.75">
      <c r="B29" s="436" t="s">
        <v>409</v>
      </c>
      <c r="C29" s="437"/>
      <c r="D29" s="437"/>
    </row>
  </sheetData>
  <sheetProtection sheet="1" objects="1" scenarios="1"/>
  <mergeCells count="2">
    <mergeCell ref="B2:O2"/>
    <mergeCell ref="B14:O14"/>
  </mergeCells>
  <printOptions horizontalCentered="1"/>
  <pageMargins left="0.7874015748031497" right="0.7874015748031497" top="1.5" bottom="0.984251968503937" header="0.7874015748031497" footer="0.7874015748031497"/>
  <pageSetup horizontalDpi="600" verticalDpi="600" orientation="landscape" paperSize="9" scale="90" r:id="rId1"/>
  <headerFooter alignWithMargins="0">
    <oddHeader>&amp;C&amp;"Times New Roman CE,Félkövér"&amp;12Előirányzat-felhasználási ütemterv
(tervezett adatok alapján)
2011. évre&amp;R&amp;"Times New Roman CE,Félkövér dőlt"&amp;11 13. sz. melléklet&amp;"Times New Roman CE,Normál"&amp;10
&amp;"Times New Roman CE,Félkövér dőlt"Ezer forintban !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Gáspárné</dc:creator>
  <cp:keywords/>
  <dc:description/>
  <cp:lastModifiedBy>FathE</cp:lastModifiedBy>
  <cp:lastPrinted>2011-09-28T12:48:08Z</cp:lastPrinted>
  <dcterms:created xsi:type="dcterms:W3CDTF">2011-02-11T00:12:03Z</dcterms:created>
  <dcterms:modified xsi:type="dcterms:W3CDTF">2011-10-06T12:21:18Z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  <property fmtid="{D5CDD505-2E9C-101B-9397-08002B2CF9AE}" pid="3" name="_AdHocReviewCycle">
    <vt:i4>1057263673</vt:i4>
  </property>
  <property fmtid="{D5CDD505-2E9C-101B-9397-08002B2CF9AE}" pid="4" name="_EmailSubje">
    <vt:lpwstr>16 sz. rendelet</vt:lpwstr>
  </property>
  <property fmtid="{D5CDD505-2E9C-101B-9397-08002B2CF9AE}" pid="5" name="_AuthorEma">
    <vt:lpwstr>hivatal@pilisborosjeno.hu</vt:lpwstr>
  </property>
  <property fmtid="{D5CDD505-2E9C-101B-9397-08002B2CF9AE}" pid="6" name="_AuthorEmailDisplayNa">
    <vt:lpwstr>Pilisborosjenő Község Polgármesteri Hivatala</vt:lpwstr>
  </property>
</Properties>
</file>