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480" windowHeight="7140"/>
  </bookViews>
  <sheets>
    <sheet name="14.sz.m.-3 éves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11" i="1"/>
  <c r="I10"/>
  <c r="I9"/>
  <c r="J9" s="1"/>
  <c r="I8"/>
  <c r="I7"/>
  <c r="C9"/>
  <c r="C7"/>
  <c r="I22"/>
  <c r="I21"/>
  <c r="C28"/>
  <c r="D28" s="1"/>
  <c r="E28" s="1"/>
  <c r="C21"/>
  <c r="J21"/>
  <c r="K21" s="1"/>
  <c r="J22"/>
  <c r="K22" s="1"/>
  <c r="I23"/>
  <c r="J23" s="1"/>
  <c r="C23"/>
  <c r="D21"/>
  <c r="E21" s="1"/>
  <c r="D23"/>
  <c r="E23" s="1"/>
  <c r="C22"/>
  <c r="D22" s="1"/>
  <c r="C14"/>
  <c r="J17"/>
  <c r="D9"/>
  <c r="E9" s="1"/>
  <c r="D7"/>
  <c r="E7" s="1"/>
  <c r="J32"/>
  <c r="J27"/>
  <c r="J8"/>
  <c r="K8" s="1"/>
  <c r="J10"/>
  <c r="K10" s="1"/>
  <c r="J11"/>
  <c r="K11" s="1"/>
  <c r="J12"/>
  <c r="K12" s="1"/>
  <c r="J13"/>
  <c r="K13" s="1"/>
  <c r="J7"/>
  <c r="K7" s="1"/>
  <c r="D27"/>
  <c r="C27"/>
  <c r="C24"/>
  <c r="C30" s="1"/>
  <c r="D17"/>
  <c r="C17"/>
  <c r="I14"/>
  <c r="I19" s="1"/>
  <c r="I27"/>
  <c r="I24"/>
  <c r="I30" s="1"/>
  <c r="I17"/>
  <c r="I32"/>
  <c r="D32"/>
  <c r="C32"/>
  <c r="K27"/>
  <c r="K17"/>
  <c r="K32"/>
  <c r="C8"/>
  <c r="D8" s="1"/>
  <c r="E27"/>
  <c r="E17"/>
  <c r="E32"/>
  <c r="I31" l="1"/>
  <c r="K9"/>
  <c r="J14"/>
  <c r="J19" s="1"/>
  <c r="K14"/>
  <c r="E8"/>
  <c r="D14"/>
  <c r="C19"/>
  <c r="C33" s="1"/>
  <c r="C31"/>
  <c r="E14"/>
  <c r="K19"/>
  <c r="E22"/>
  <c r="D24"/>
  <c r="D30" s="1"/>
  <c r="K23"/>
  <c r="J24"/>
  <c r="J30" s="1"/>
  <c r="J33" s="1"/>
  <c r="I33"/>
  <c r="E24"/>
  <c r="E30" s="1"/>
  <c r="K24"/>
  <c r="K30" s="1"/>
  <c r="E31" l="1"/>
  <c r="E19"/>
  <c r="E33" s="1"/>
  <c r="K31"/>
  <c r="D19"/>
  <c r="D33" s="1"/>
  <c r="D31"/>
  <c r="K33"/>
  <c r="J31"/>
</calcChain>
</file>

<file path=xl/sharedStrings.xml><?xml version="1.0" encoding="utf-8"?>
<sst xmlns="http://schemas.openxmlformats.org/spreadsheetml/2006/main" count="95" uniqueCount="78">
  <si>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</si>
  <si>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</si>
  <si>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</si>
  <si>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</si>
  <si>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</si>
  <si>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</si>
  <si>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</si>
  <si>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</si>
  <si>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</si>
  <si>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</si>
  <si>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</si>
  <si>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</si>
  <si>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</si>
  <si>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</si>
  <si>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</si>
  <si>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</si>
  <si>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</si>
  <si>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</si>
  <si>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</si>
  <si>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</si>
  <si>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</si>
  <si>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</si>
  <si>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</si>
  <si>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</si>
  <si>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</si>
  <si>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</si>
  <si>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</si>
  <si>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</si>
  <si>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</si>
  <si>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</si>
  <si>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</si>
  <si>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</si>
  <si>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Működési bevételek összesen (A+B)</t>
  </si>
  <si>
    <t>Működési kiadások összesen (A+B)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</si>
  <si>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</si>
  <si>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</si>
  <si>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</si>
  <si>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</si>
  <si>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</si>
  <si>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</si>
  <si>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</si>
  <si>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célú fianszírozási kiadások</t>
  </si>
  <si>
    <t>Működési c.finanszírozási kiadások összesen</t>
  </si>
  <si>
    <t>Felhalmozási célú fianszírozási kiadások</t>
  </si>
  <si>
    <t>Felhalm. c.finanszírozási kiadások összesen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</si>
  <si>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</si>
  <si>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</si>
  <si>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</si>
  <si>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</si>
  <si>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</si>
  <si>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</si>
  <si>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</si>
  <si>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</si>
  <si>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</si>
  <si>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</si>
  <si>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</si>
  <si>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</si>
  <si>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</si>
  <si>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</si>
  <si>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</si>
  <si>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</si>
  <si>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</si>
  <si>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Pilisborosjenő Község Önkormányzat 2014. évi költségvetési mérlege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</si>
  <si>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</si>
  <si>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</si>
  <si>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</si>
  <si>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</si>
  <si>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Működési c. finanszírozási bevételek össz.</t>
  </si>
  <si>
    <t>2015.</t>
  </si>
  <si>
    <t>2016.</t>
  </si>
  <si>
    <t>2017.</t>
  </si>
  <si>
    <t>Felhalmozási költségvetési kiadások össz.</t>
  </si>
  <si>
    <t>Felhalm. c. finanszírozási bevételek össz.</t>
  </si>
  <si>
    <t>Felhalmozási költségvetési bevételek össz.</t>
  </si>
  <si>
    <t>Felhalmozási célú bevételek össz. (D+E)</t>
  </si>
  <si>
    <t>14 .sz. melléklet</t>
  </si>
  <si>
    <t xml:space="preserve"> -  maradvány igénybevétele</t>
  </si>
  <si>
    <t>Pilisborosjenő, 2014. november 28.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</si>
</sst>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0" fillId="0" borderId="4" xfId="0" applyBorder="1"/>
    <xf numFmtId="0" fontId="0" fillId="0" borderId="5" xfId="0" applyBorder="1"/>
    <xf numFmtId="3" fontId="0" fillId="0" borderId="6" xfId="0" applyNumberFormat="1" applyBorder="1"/>
    <xf numFmtId="0" fontId="0" fillId="0" borderId="7" xfId="0" applyBorder="1"/>
    <xf numFmtId="0" fontId="0" fillId="0" borderId="8" xfId="0" applyBorder="1"/>
    <xf numFmtId="3" fontId="0" fillId="0" borderId="9" xfId="0" applyNumberFormat="1" applyBorder="1"/>
    <xf numFmtId="0" fontId="0" fillId="0" borderId="10" xfId="0" applyBorder="1"/>
    <xf numFmtId="0" fontId="0" fillId="0" borderId="11" xfId="0" applyBorder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1" fillId="0" borderId="16" xfId="0" applyFont="1" applyBorder="1"/>
    <xf numFmtId="0" fontId="1" fillId="0" borderId="17" xfId="0" applyFont="1" applyBorder="1"/>
    <xf numFmtId="3" fontId="1" fillId="0" borderId="18" xfId="0" applyNumberFormat="1" applyFont="1" applyBorder="1"/>
    <xf numFmtId="3" fontId="3" fillId="0" borderId="0" xfId="0" applyNumberFormat="1" applyFont="1" applyAlignment="1">
      <alignment horizontal="right"/>
    </xf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1" fillId="0" borderId="22" xfId="0" applyNumberFormat="1" applyFont="1" applyBorder="1"/>
    <xf numFmtId="3" fontId="0" fillId="0" borderId="0" xfId="0" applyNumberFormat="1" applyBorder="1"/>
    <xf numFmtId="3" fontId="0" fillId="0" borderId="13" xfId="0" applyNumberFormat="1" applyBorder="1"/>
    <xf numFmtId="3" fontId="0" fillId="0" borderId="2" xfId="0" applyNumberFormat="1" applyBorder="1"/>
    <xf numFmtId="3" fontId="0" fillId="0" borderId="7" xfId="0" applyNumberFormat="1" applyBorder="1"/>
    <xf numFmtId="3" fontId="0" fillId="0" borderId="4" xfId="0" applyNumberFormat="1" applyBorder="1"/>
    <xf numFmtId="3" fontId="0" fillId="0" borderId="10" xfId="0" applyNumberFormat="1" applyBorder="1"/>
    <xf numFmtId="3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24" xfId="0" applyBorder="1"/>
    <xf numFmtId="0" fontId="0" fillId="0" borderId="20" xfId="0" applyBorder="1"/>
    <xf numFmtId="0" fontId="0" fillId="0" borderId="21" xfId="0" applyBorder="1"/>
    <xf numFmtId="0" fontId="1" fillId="0" borderId="22" xfId="0" applyFont="1" applyBorder="1"/>
    <xf numFmtId="0" fontId="0" fillId="0" borderId="19" xfId="0" applyBorder="1"/>
    <xf numFmtId="0" fontId="0" fillId="0" borderId="0" xfId="0" applyBorder="1"/>
    <xf numFmtId="3" fontId="1" fillId="0" borderId="25" xfId="0" applyNumberFormat="1" applyFont="1" applyBorder="1"/>
    <xf numFmtId="3" fontId="1" fillId="0" borderId="16" xfId="0" applyNumberFormat="1" applyFont="1" applyBorder="1"/>
    <xf numFmtId="3" fontId="0" fillId="0" borderId="24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30" xfId="0" applyNumberFormat="1" applyBorder="1"/>
    <xf numFmtId="3" fontId="1" fillId="0" borderId="31" xfId="0" applyNumberFormat="1" applyFont="1" applyBorder="1" applyAlignment="1">
      <alignment horizontal="center" vertical="center"/>
    </xf>
    <xf numFmtId="3" fontId="0" fillId="0" borderId="1" xfId="0" applyNumberFormat="1" applyBorder="1"/>
    <xf numFmtId="3" fontId="0" fillId="0" borderId="14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3" fontId="0" fillId="0" borderId="35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3" fontId="0" fillId="0" borderId="40" xfId="0" applyNumberFormat="1" applyBorder="1"/>
    <xf numFmtId="3" fontId="0" fillId="0" borderId="41" xfId="0" applyNumberFormat="1" applyBorder="1"/>
    <xf numFmtId="0" fontId="1" fillId="0" borderId="10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topLeftCell="A25" zoomScale="85" zoomScaleNormal="85" workbookViewId="0">
      <selection activeCell="A35" sqref="A35"/>
    </sheetView>
  </sheetViews>
  <sheetFormatPr defaultRowHeight="15"/>
  <cols>
    <col min="1" max="1" width="9.7109375" customWidth="1"/>
    <col min="2" max="2" width="38.7109375" customWidth="1"/>
    <col min="3" max="5" width="12.140625" style="1" customWidth="1"/>
    <col min="6" max="6" width="2.7109375" style="1" customWidth="1"/>
    <col min="7" max="7" width="9.85546875" style="1" customWidth="1"/>
    <col min="8" max="8" width="40" customWidth="1"/>
    <col min="9" max="9" width="12.140625" customWidth="1"/>
    <col min="10" max="11" width="12.140625" style="1" customWidth="1"/>
  </cols>
  <sheetData>
    <row r="1" spans="1:11">
      <c r="K1" s="20" t="s">
        <v>75</v>
      </c>
    </row>
    <row r="2" spans="1:11" ht="18.75">
      <c r="A2" s="70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.75" thickBot="1">
      <c r="K3" s="20" t="s">
        <v>61</v>
      </c>
    </row>
    <row r="4" spans="1:11" ht="15.75" thickBot="1">
      <c r="A4" s="66" t="s">
        <v>2</v>
      </c>
      <c r="B4" s="67"/>
      <c r="C4" s="68"/>
      <c r="D4" s="68"/>
      <c r="E4" s="69"/>
      <c r="F4" s="32"/>
      <c r="G4" s="66" t="s">
        <v>4</v>
      </c>
      <c r="H4" s="67"/>
      <c r="I4" s="68"/>
      <c r="J4" s="68"/>
      <c r="K4" s="69"/>
    </row>
    <row r="5" spans="1:11" ht="15.75" thickBot="1">
      <c r="A5" s="80" t="s">
        <v>3</v>
      </c>
      <c r="B5" s="74" t="s">
        <v>0</v>
      </c>
      <c r="C5" s="71" t="s">
        <v>1</v>
      </c>
      <c r="D5" s="72"/>
      <c r="E5" s="73"/>
      <c r="F5" s="31"/>
      <c r="G5" s="76" t="s">
        <v>3</v>
      </c>
      <c r="H5" s="78" t="s">
        <v>0</v>
      </c>
      <c r="I5" s="71" t="s">
        <v>1</v>
      </c>
      <c r="J5" s="72"/>
      <c r="K5" s="73"/>
    </row>
    <row r="6" spans="1:11" ht="15.75" thickBot="1">
      <c r="A6" s="81"/>
      <c r="B6" s="75"/>
      <c r="C6" s="49" t="s">
        <v>68</v>
      </c>
      <c r="D6" s="33" t="s">
        <v>69</v>
      </c>
      <c r="E6" s="49" t="s">
        <v>70</v>
      </c>
      <c r="F6" s="34"/>
      <c r="G6" s="77"/>
      <c r="H6" s="79"/>
      <c r="I6" s="49" t="s">
        <v>68</v>
      </c>
      <c r="J6" s="33" t="s">
        <v>69</v>
      </c>
      <c r="K6" s="49" t="s">
        <v>70</v>
      </c>
    </row>
    <row r="7" spans="1:11">
      <c r="A7" s="14" t="s">
        <v>5</v>
      </c>
      <c r="B7" s="15" t="s">
        <v>65</v>
      </c>
      <c r="C7" s="51">
        <f>(139893)*1.05</f>
        <v>146887.65</v>
      </c>
      <c r="D7" s="51">
        <f t="shared" ref="D7:E9" si="0">C7*1.05</f>
        <v>154232.0325</v>
      </c>
      <c r="E7" s="16">
        <f t="shared" si="0"/>
        <v>161943.63412500001</v>
      </c>
      <c r="F7" s="21"/>
      <c r="G7" s="26" t="s">
        <v>11</v>
      </c>
      <c r="H7" s="35" t="s">
        <v>15</v>
      </c>
      <c r="I7" s="26">
        <f>157061*1.05</f>
        <v>164914.05000000002</v>
      </c>
      <c r="J7" s="51">
        <f t="shared" ref="J7:K13" si="1">I7*1.05</f>
        <v>173159.75250000003</v>
      </c>
      <c r="K7" s="16">
        <f t="shared" si="1"/>
        <v>181817.74012500004</v>
      </c>
    </row>
    <row r="8" spans="1:11">
      <c r="A8" s="3" t="s">
        <v>6</v>
      </c>
      <c r="B8" s="2" t="s">
        <v>7</v>
      </c>
      <c r="C8" s="50">
        <f>171806*1.05</f>
        <v>180396.30000000002</v>
      </c>
      <c r="D8" s="50">
        <f t="shared" si="0"/>
        <v>189416.11500000002</v>
      </c>
      <c r="E8" s="4">
        <f t="shared" si="0"/>
        <v>198886.92075000002</v>
      </c>
      <c r="F8" s="22"/>
      <c r="G8" s="27" t="s">
        <v>12</v>
      </c>
      <c r="H8" s="36" t="s">
        <v>63</v>
      </c>
      <c r="I8" s="27">
        <f>(41233)*1.05</f>
        <v>43294.65</v>
      </c>
      <c r="J8" s="50">
        <f t="shared" si="1"/>
        <v>45459.382500000007</v>
      </c>
      <c r="K8" s="4">
        <f t="shared" si="1"/>
        <v>47732.35162500001</v>
      </c>
    </row>
    <row r="9" spans="1:11">
      <c r="A9" s="3" t="s">
        <v>8</v>
      </c>
      <c r="B9" s="2" t="s">
        <v>9</v>
      </c>
      <c r="C9" s="50">
        <f>62734*1.05</f>
        <v>65870.7</v>
      </c>
      <c r="D9" s="50">
        <f t="shared" si="0"/>
        <v>69164.235000000001</v>
      </c>
      <c r="E9" s="4">
        <f t="shared" si="0"/>
        <v>72622.446750000003</v>
      </c>
      <c r="F9" s="22"/>
      <c r="G9" s="27" t="s">
        <v>13</v>
      </c>
      <c r="H9" s="36" t="s">
        <v>16</v>
      </c>
      <c r="I9" s="27">
        <f>137684*1.05</f>
        <v>144568.20000000001</v>
      </c>
      <c r="J9" s="50">
        <f t="shared" si="1"/>
        <v>151796.61000000002</v>
      </c>
      <c r="K9" s="4">
        <f t="shared" si="1"/>
        <v>159386.44050000003</v>
      </c>
    </row>
    <row r="10" spans="1:11">
      <c r="A10" s="3" t="s">
        <v>30</v>
      </c>
      <c r="B10" s="2" t="s">
        <v>31</v>
      </c>
      <c r="C10" s="45">
        <v>0</v>
      </c>
      <c r="D10" s="45">
        <v>0</v>
      </c>
      <c r="E10" s="4">
        <v>0</v>
      </c>
      <c r="F10" s="22"/>
      <c r="G10" s="27" t="s">
        <v>14</v>
      </c>
      <c r="H10" s="36" t="s">
        <v>17</v>
      </c>
      <c r="I10" s="27">
        <f>11743*1.05</f>
        <v>12330.15</v>
      </c>
      <c r="J10" s="50">
        <f t="shared" si="1"/>
        <v>12946.657499999999</v>
      </c>
      <c r="K10" s="4">
        <f t="shared" si="1"/>
        <v>13593.990374999999</v>
      </c>
    </row>
    <row r="11" spans="1:11">
      <c r="A11" s="3"/>
      <c r="B11" s="2"/>
      <c r="C11" s="45"/>
      <c r="D11" s="45"/>
      <c r="E11" s="4"/>
      <c r="F11" s="22"/>
      <c r="G11" s="27" t="s">
        <v>18</v>
      </c>
      <c r="H11" s="36" t="s">
        <v>19</v>
      </c>
      <c r="I11" s="27">
        <f>(26712)*1.05</f>
        <v>28047.600000000002</v>
      </c>
      <c r="J11" s="50">
        <f t="shared" si="1"/>
        <v>29449.980000000003</v>
      </c>
      <c r="K11" s="4">
        <f t="shared" si="1"/>
        <v>30922.479000000003</v>
      </c>
    </row>
    <row r="12" spans="1:11">
      <c r="A12" s="3"/>
      <c r="B12" s="2"/>
      <c r="C12" s="45"/>
      <c r="D12" s="45"/>
      <c r="E12" s="4"/>
      <c r="F12" s="22"/>
      <c r="G12" s="27"/>
      <c r="H12" s="36" t="s">
        <v>20</v>
      </c>
      <c r="I12" s="27">
        <v>0</v>
      </c>
      <c r="J12" s="50">
        <f t="shared" si="1"/>
        <v>0</v>
      </c>
      <c r="K12" s="4">
        <f t="shared" si="1"/>
        <v>0</v>
      </c>
    </row>
    <row r="13" spans="1:11" ht="15.75" thickBot="1">
      <c r="A13" s="55"/>
      <c r="B13" s="56"/>
      <c r="C13" s="58"/>
      <c r="D13" s="58"/>
      <c r="E13" s="59"/>
      <c r="F13" s="23"/>
      <c r="G13" s="28"/>
      <c r="H13" s="37" t="s">
        <v>21</v>
      </c>
      <c r="I13" s="52">
        <v>0</v>
      </c>
      <c r="J13" s="54">
        <f t="shared" si="1"/>
        <v>0</v>
      </c>
      <c r="K13" s="53">
        <f t="shared" si="1"/>
        <v>0</v>
      </c>
    </row>
    <row r="14" spans="1:11" ht="15.75" thickBot="1">
      <c r="A14" s="17" t="s">
        <v>56</v>
      </c>
      <c r="B14" s="18" t="s">
        <v>22</v>
      </c>
      <c r="C14" s="19">
        <f>C7+C8+C9+C10</f>
        <v>393154.65</v>
      </c>
      <c r="D14" s="19">
        <f>D7+D8+D9+D10</f>
        <v>412812.38250000001</v>
      </c>
      <c r="E14" s="19">
        <f>E7+E8+E9+E10</f>
        <v>433453.00162500003</v>
      </c>
      <c r="F14" s="24"/>
      <c r="G14" s="17" t="s">
        <v>56</v>
      </c>
      <c r="H14" s="38" t="s">
        <v>23</v>
      </c>
      <c r="I14" s="42">
        <f>SUM(I7:I11)</f>
        <v>393154.65</v>
      </c>
      <c r="J14" s="42">
        <f>SUM(J7:J11)</f>
        <v>412812.38250000001</v>
      </c>
      <c r="K14" s="41">
        <f>SUM(K7:K11)</f>
        <v>433453.00162500003</v>
      </c>
    </row>
    <row r="15" spans="1:11">
      <c r="A15" s="5"/>
      <c r="B15" s="6"/>
      <c r="C15" s="47"/>
      <c r="D15" s="47"/>
      <c r="E15" s="7"/>
      <c r="F15" s="21"/>
      <c r="G15" s="29"/>
      <c r="H15" s="39"/>
      <c r="I15" s="29"/>
      <c r="J15" s="21"/>
      <c r="K15" s="7"/>
    </row>
    <row r="16" spans="1:11" ht="15.75" thickBot="1">
      <c r="A16" s="8" t="s">
        <v>24</v>
      </c>
      <c r="B16" s="9" t="s">
        <v>40</v>
      </c>
      <c r="C16" s="46">
        <v>0</v>
      </c>
      <c r="D16" s="46">
        <v>0</v>
      </c>
      <c r="E16" s="10">
        <v>0</v>
      </c>
      <c r="F16" s="23"/>
      <c r="G16" s="28" t="s">
        <v>25</v>
      </c>
      <c r="H16" s="37" t="s">
        <v>41</v>
      </c>
      <c r="I16" s="28">
        <v>0</v>
      </c>
      <c r="J16" s="23">
        <v>0</v>
      </c>
      <c r="K16" s="10">
        <v>0</v>
      </c>
    </row>
    <row r="17" spans="1:11" ht="15.75" thickBot="1">
      <c r="A17" s="17" t="s">
        <v>55</v>
      </c>
      <c r="B17" s="18" t="s">
        <v>67</v>
      </c>
      <c r="C17" s="19">
        <f>C16</f>
        <v>0</v>
      </c>
      <c r="D17" s="19">
        <f>D16</f>
        <v>0</v>
      </c>
      <c r="E17" s="19">
        <f>E16</f>
        <v>0</v>
      </c>
      <c r="F17" s="24"/>
      <c r="G17" s="17" t="s">
        <v>55</v>
      </c>
      <c r="H17" s="38" t="s">
        <v>42</v>
      </c>
      <c r="I17" s="42">
        <f>I16</f>
        <v>0</v>
      </c>
      <c r="J17" s="42">
        <f>J16</f>
        <v>0</v>
      </c>
      <c r="K17" s="19">
        <f>K16</f>
        <v>0</v>
      </c>
    </row>
    <row r="18" spans="1:11" ht="15.75" thickBot="1">
      <c r="A18" s="11"/>
      <c r="B18" s="12"/>
      <c r="C18" s="48"/>
      <c r="D18" s="48"/>
      <c r="E18" s="13"/>
      <c r="F18" s="25"/>
      <c r="G18" s="11"/>
      <c r="H18" s="40"/>
      <c r="I18" s="30"/>
      <c r="J18" s="25"/>
      <c r="K18" s="13"/>
    </row>
    <row r="19" spans="1:11" ht="15.75" thickBot="1">
      <c r="A19" s="17" t="s">
        <v>54</v>
      </c>
      <c r="B19" s="18" t="s">
        <v>32</v>
      </c>
      <c r="C19" s="19">
        <f>C14+C17</f>
        <v>393154.65</v>
      </c>
      <c r="D19" s="19">
        <f>D14+D17</f>
        <v>412812.38250000001</v>
      </c>
      <c r="E19" s="19">
        <f>E14+E17</f>
        <v>433453.00162500003</v>
      </c>
      <c r="F19" s="24"/>
      <c r="G19" s="17" t="s">
        <v>54</v>
      </c>
      <c r="H19" s="38" t="s">
        <v>33</v>
      </c>
      <c r="I19" s="42">
        <f>I14+I17</f>
        <v>393154.65</v>
      </c>
      <c r="J19" s="42">
        <f>J14+J17</f>
        <v>412812.38250000001</v>
      </c>
      <c r="K19" s="19">
        <f>K14+K17</f>
        <v>433453.00162500003</v>
      </c>
    </row>
    <row r="20" spans="1:11">
      <c r="A20" s="14"/>
      <c r="B20" s="15"/>
      <c r="C20" s="44"/>
      <c r="D20" s="44"/>
      <c r="E20" s="16"/>
      <c r="F20" s="21"/>
      <c r="G20" s="26"/>
      <c r="H20" s="35"/>
      <c r="I20" s="26"/>
      <c r="J20" s="43"/>
      <c r="K20" s="16"/>
    </row>
    <row r="21" spans="1:11">
      <c r="A21" s="3" t="s">
        <v>10</v>
      </c>
      <c r="B21" s="2" t="s">
        <v>64</v>
      </c>
      <c r="C21" s="45">
        <f>75870*1.05</f>
        <v>79663.5</v>
      </c>
      <c r="D21" s="45">
        <f t="shared" ref="D21:E23" si="2">C21*1.05</f>
        <v>83646.675000000003</v>
      </c>
      <c r="E21" s="4">
        <f t="shared" si="2"/>
        <v>87829.008750000008</v>
      </c>
      <c r="F21" s="22"/>
      <c r="G21" s="27" t="s">
        <v>34</v>
      </c>
      <c r="H21" s="36" t="s">
        <v>35</v>
      </c>
      <c r="I21" s="27">
        <f>15581*1.05</f>
        <v>16360.050000000001</v>
      </c>
      <c r="J21" s="22">
        <f t="shared" ref="J21:K23" si="3">I21*1.05</f>
        <v>17178.052500000002</v>
      </c>
      <c r="K21" s="4">
        <f t="shared" si="3"/>
        <v>18036.955125000004</v>
      </c>
    </row>
    <row r="22" spans="1:11">
      <c r="A22" s="3" t="s">
        <v>26</v>
      </c>
      <c r="B22" s="2" t="s">
        <v>27</v>
      </c>
      <c r="C22" s="45">
        <f>5400*1.05</f>
        <v>5670</v>
      </c>
      <c r="D22" s="45">
        <f t="shared" si="2"/>
        <v>5953.5</v>
      </c>
      <c r="E22" s="4">
        <f t="shared" si="2"/>
        <v>6251.1750000000002</v>
      </c>
      <c r="F22" s="22"/>
      <c r="G22" s="27" t="s">
        <v>36</v>
      </c>
      <c r="H22" s="36" t="s">
        <v>37</v>
      </c>
      <c r="I22" s="27">
        <f>117506*1.05</f>
        <v>123381.3</v>
      </c>
      <c r="J22" s="22">
        <f t="shared" si="3"/>
        <v>129550.36500000001</v>
      </c>
      <c r="K22" s="4">
        <f t="shared" si="3"/>
        <v>136027.88325000001</v>
      </c>
    </row>
    <row r="23" spans="1:11" ht="15.75" thickBot="1">
      <c r="A23" s="55" t="s">
        <v>28</v>
      </c>
      <c r="B23" s="56" t="s">
        <v>29</v>
      </c>
      <c r="C23" s="58">
        <f>12000*1.05</f>
        <v>12600</v>
      </c>
      <c r="D23" s="58">
        <f t="shared" si="2"/>
        <v>13230</v>
      </c>
      <c r="E23" s="59">
        <f t="shared" si="2"/>
        <v>13891.5</v>
      </c>
      <c r="F23" s="23"/>
      <c r="G23" s="52" t="s">
        <v>38</v>
      </c>
      <c r="H23" s="57" t="s">
        <v>39</v>
      </c>
      <c r="I23" s="52">
        <f>12000*1.05</f>
        <v>12600</v>
      </c>
      <c r="J23" s="60">
        <f t="shared" si="3"/>
        <v>13230</v>
      </c>
      <c r="K23" s="59">
        <f t="shared" si="3"/>
        <v>13891.5</v>
      </c>
    </row>
    <row r="24" spans="1:11" ht="15.75" thickBot="1">
      <c r="A24" s="17" t="s">
        <v>53</v>
      </c>
      <c r="B24" s="18" t="s">
        <v>73</v>
      </c>
      <c r="C24" s="19">
        <f>SUM(C21:C23)</f>
        <v>97933.5</v>
      </c>
      <c r="D24" s="19">
        <f>SUM(D21:D23)</f>
        <v>102830.175</v>
      </c>
      <c r="E24" s="19">
        <f>SUM(E21:E23)</f>
        <v>107971.68375000001</v>
      </c>
      <c r="F24" s="24"/>
      <c r="G24" s="17" t="s">
        <v>53</v>
      </c>
      <c r="H24" s="38" t="s">
        <v>71</v>
      </c>
      <c r="I24" s="42">
        <f>SUM(I21:I23)</f>
        <v>152341.35</v>
      </c>
      <c r="J24" s="42">
        <f>SUM(J21:J23)</f>
        <v>159958.41750000001</v>
      </c>
      <c r="K24" s="19">
        <f>SUM(K21:K23)</f>
        <v>167956.33837500002</v>
      </c>
    </row>
    <row r="25" spans="1:11">
      <c r="A25" s="5"/>
      <c r="B25" s="6"/>
      <c r="C25" s="47"/>
      <c r="D25" s="47"/>
      <c r="E25" s="7"/>
      <c r="F25" s="21"/>
      <c r="G25" s="29"/>
      <c r="H25" s="39"/>
      <c r="I25" s="29"/>
      <c r="J25" s="21"/>
      <c r="K25" s="7"/>
    </row>
    <row r="26" spans="1:11" ht="15.75" thickBot="1">
      <c r="A26" s="8" t="s">
        <v>24</v>
      </c>
      <c r="B26" s="9" t="s">
        <v>66</v>
      </c>
      <c r="C26" s="46">
        <v>0</v>
      </c>
      <c r="D26" s="46">
        <v>0</v>
      </c>
      <c r="E26" s="10">
        <v>0</v>
      </c>
      <c r="F26" s="23"/>
      <c r="G26" s="28" t="s">
        <v>25</v>
      </c>
      <c r="H26" s="37" t="s">
        <v>43</v>
      </c>
      <c r="I26" s="28">
        <v>0</v>
      </c>
      <c r="J26" s="23">
        <v>0</v>
      </c>
      <c r="K26" s="10">
        <v>0</v>
      </c>
    </row>
    <row r="27" spans="1:11" ht="15.75" thickBot="1">
      <c r="A27" s="17" t="s">
        <v>52</v>
      </c>
      <c r="B27" s="18" t="s">
        <v>72</v>
      </c>
      <c r="C27" s="19">
        <f>C26</f>
        <v>0</v>
      </c>
      <c r="D27" s="19">
        <f>D26</f>
        <v>0</v>
      </c>
      <c r="E27" s="19">
        <f>E26</f>
        <v>0</v>
      </c>
      <c r="F27" s="24"/>
      <c r="G27" s="17" t="s">
        <v>52</v>
      </c>
      <c r="H27" s="38" t="s">
        <v>44</v>
      </c>
      <c r="I27" s="42">
        <f>I26</f>
        <v>0</v>
      </c>
      <c r="J27" s="42">
        <f>J26</f>
        <v>0</v>
      </c>
      <c r="K27" s="19">
        <f>K26</f>
        <v>0</v>
      </c>
    </row>
    <row r="28" spans="1:11">
      <c r="A28" s="14"/>
      <c r="B28" s="15" t="s">
        <v>76</v>
      </c>
      <c r="C28" s="44">
        <f>48064*1.05</f>
        <v>50467.200000000004</v>
      </c>
      <c r="D28" s="44">
        <f>C28*1.05</f>
        <v>52990.560000000005</v>
      </c>
      <c r="E28" s="16">
        <f>D28*1.05</f>
        <v>55640.088000000011</v>
      </c>
      <c r="F28" s="21"/>
      <c r="G28" s="29"/>
      <c r="H28" s="39"/>
      <c r="I28" s="29"/>
      <c r="J28" s="21"/>
      <c r="K28" s="7">
        <v>0</v>
      </c>
    </row>
    <row r="29" spans="1:11" ht="15.75" thickBot="1">
      <c r="A29" s="61"/>
      <c r="B29" s="62"/>
      <c r="C29" s="63"/>
      <c r="D29" s="63"/>
      <c r="E29" s="64"/>
      <c r="F29" s="25"/>
      <c r="G29" s="30"/>
      <c r="H29" s="40"/>
      <c r="I29" s="30">
        <v>0</v>
      </c>
      <c r="J29" s="25">
        <v>0</v>
      </c>
      <c r="K29" s="13">
        <v>0</v>
      </c>
    </row>
    <row r="30" spans="1:11" ht="15.75" thickBot="1">
      <c r="A30" s="17" t="s">
        <v>51</v>
      </c>
      <c r="B30" s="18" t="s">
        <v>74</v>
      </c>
      <c r="C30" s="19">
        <f>C24+C27+C28</f>
        <v>148400.70000000001</v>
      </c>
      <c r="D30" s="19">
        <f>D24+D27+D28</f>
        <v>155820.73500000002</v>
      </c>
      <c r="E30" s="19">
        <f>E24+E27</f>
        <v>107971.68375000001</v>
      </c>
      <c r="F30" s="24"/>
      <c r="G30" s="17" t="s">
        <v>51</v>
      </c>
      <c r="H30" s="38" t="s">
        <v>45</v>
      </c>
      <c r="I30" s="42">
        <f>I24+I27</f>
        <v>152341.35</v>
      </c>
      <c r="J30" s="42">
        <f>J24+J27</f>
        <v>159958.41750000001</v>
      </c>
      <c r="K30" s="19">
        <f>K24+K27</f>
        <v>167956.33837500002</v>
      </c>
    </row>
    <row r="31" spans="1:11" ht="15.75" thickBot="1">
      <c r="A31" s="17" t="s">
        <v>50</v>
      </c>
      <c r="B31" s="18" t="s">
        <v>46</v>
      </c>
      <c r="C31" s="19">
        <f>C14+C24</f>
        <v>491088.15</v>
      </c>
      <c r="D31" s="19">
        <f>D14+D24</f>
        <v>515642.5575</v>
      </c>
      <c r="E31" s="19">
        <f>E14+E24</f>
        <v>541424.685375</v>
      </c>
      <c r="F31" s="24"/>
      <c r="G31" s="17" t="s">
        <v>50</v>
      </c>
      <c r="H31" s="38" t="s">
        <v>58</v>
      </c>
      <c r="I31" s="42">
        <f>I14+I24</f>
        <v>545496</v>
      </c>
      <c r="J31" s="42">
        <f>J14+J24</f>
        <v>572770.80000000005</v>
      </c>
      <c r="K31" s="19">
        <f>K14+K24</f>
        <v>601409.34000000008</v>
      </c>
    </row>
    <row r="32" spans="1:11" ht="15.75" thickBot="1">
      <c r="A32" s="17" t="s">
        <v>49</v>
      </c>
      <c r="B32" s="18" t="s">
        <v>47</v>
      </c>
      <c r="C32" s="19">
        <f>C17+C27</f>
        <v>0</v>
      </c>
      <c r="D32" s="19">
        <f>D17+D27</f>
        <v>0</v>
      </c>
      <c r="E32" s="19">
        <f>E17+E27</f>
        <v>0</v>
      </c>
      <c r="F32" s="24"/>
      <c r="G32" s="17" t="s">
        <v>49</v>
      </c>
      <c r="H32" s="38" t="s">
        <v>59</v>
      </c>
      <c r="I32" s="42">
        <f>I17+I27</f>
        <v>0</v>
      </c>
      <c r="J32" s="42">
        <f>J17+J27</f>
        <v>0</v>
      </c>
      <c r="K32" s="19">
        <f>K17+K27</f>
        <v>0</v>
      </c>
    </row>
    <row r="33" spans="1:11" ht="15.75" thickBot="1">
      <c r="A33" s="17" t="s">
        <v>48</v>
      </c>
      <c r="B33" s="18" t="s">
        <v>57</v>
      </c>
      <c r="C33" s="19">
        <f>C19+C30</f>
        <v>541555.35000000009</v>
      </c>
      <c r="D33" s="19">
        <f>D19+D30</f>
        <v>568633.11750000005</v>
      </c>
      <c r="E33" s="19">
        <f>E19+E30+E28</f>
        <v>597064.77337499999</v>
      </c>
      <c r="F33" s="24"/>
      <c r="G33" s="17" t="s">
        <v>48</v>
      </c>
      <c r="H33" s="38" t="s">
        <v>60</v>
      </c>
      <c r="I33" s="42">
        <f>I19+I30</f>
        <v>545496</v>
      </c>
      <c r="J33" s="42">
        <f>J19+J30</f>
        <v>572770.80000000005</v>
      </c>
      <c r="K33" s="19">
        <f>K19+K30</f>
        <v>601409.34000000008</v>
      </c>
    </row>
    <row r="34" spans="1:11">
      <c r="A34" s="65" t="s">
        <v>77</v>
      </c>
    </row>
  </sheetData>
  <mergeCells count="9">
    <mergeCell ref="A4:E4"/>
    <mergeCell ref="G4:K4"/>
    <mergeCell ref="A2:K2"/>
    <mergeCell ref="C5:E5"/>
    <mergeCell ref="B5:B6"/>
    <mergeCell ref="I5:K5"/>
    <mergeCell ref="G5:G6"/>
    <mergeCell ref="H5:H6"/>
    <mergeCell ref="A5:A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14.sz.m.-3 éves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Gáspárné</cp:lastModifiedBy>
  <cp:lastPrinted>2014-02-23T15:30:10Z</cp:lastPrinted>
  <dcterms:created xsi:type="dcterms:W3CDTF">2014-02-09T07:06:29Z</dcterms:created>
  <dcterms:modified xsi:type="dcterms:W3CDTF">2014-11-14T22:32:47Z</dcterms:modified>
</cp:coreProperties>
</file>