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1355" windowHeight="5385"/>
  </bookViews>
  <sheets>
    <sheet name="3.sz.m.-műk.bev." sheetId="1" r:id="rId1"/>
    <sheet name="3.1.-3.1.4.sz.mell." sheetId="3" r:id="rId2"/>
  </sheets>
  <calcPr calcId="125725"/>
</workbook>
</file>

<file path=xl/calcChain.xml><?xml version="1.0" encoding="utf-8"?>
<calcChain xmlns="http://schemas.openxmlformats.org/spreadsheetml/2006/main">
  <c r="I69" i="1"/>
  <c r="I62"/>
  <c r="H62"/>
  <c r="F62"/>
  <c r="D62"/>
  <c r="I34"/>
  <c r="D34"/>
  <c r="H11"/>
  <c r="H10"/>
  <c r="H8"/>
  <c r="H7"/>
  <c r="H15"/>
  <c r="F21" i="3"/>
  <c r="G18"/>
  <c r="G19"/>
  <c r="G20"/>
  <c r="G21"/>
  <c r="G17"/>
  <c r="G9"/>
  <c r="F9"/>
  <c r="D16" i="1" l="1"/>
  <c r="F16"/>
  <c r="H16"/>
  <c r="C25"/>
  <c r="C23"/>
  <c r="C18"/>
  <c r="C27"/>
  <c r="C31"/>
  <c r="E25"/>
  <c r="E23"/>
  <c r="E18"/>
  <c r="E27"/>
  <c r="E31"/>
  <c r="G25"/>
  <c r="G23"/>
  <c r="G18"/>
  <c r="G27"/>
  <c r="G31"/>
  <c r="I31" s="1"/>
  <c r="I33"/>
  <c r="C34"/>
  <c r="I36"/>
  <c r="C37"/>
  <c r="E37"/>
  <c r="G37"/>
  <c r="I37" s="1"/>
  <c r="I48" s="1"/>
  <c r="C41"/>
  <c r="E41"/>
  <c r="G41"/>
  <c r="I41"/>
  <c r="I43"/>
  <c r="I44"/>
  <c r="I45"/>
  <c r="I46"/>
  <c r="I47"/>
  <c r="C53"/>
  <c r="E53"/>
  <c r="G53"/>
  <c r="I53"/>
  <c r="I57"/>
  <c r="I58"/>
  <c r="I59"/>
  <c r="I60"/>
  <c r="I61"/>
  <c r="G62"/>
  <c r="I67" s="1"/>
  <c r="I63"/>
  <c r="I64"/>
  <c r="I65"/>
  <c r="I66"/>
  <c r="D25"/>
  <c r="D23"/>
  <c r="D31" s="1"/>
  <c r="D18"/>
  <c r="D27"/>
  <c r="F25"/>
  <c r="F23"/>
  <c r="F18"/>
  <c r="F27"/>
  <c r="F31"/>
  <c r="E16"/>
  <c r="D41"/>
  <c r="D37"/>
  <c r="D48"/>
  <c r="I8"/>
  <c r="I9"/>
  <c r="I10"/>
  <c r="I11"/>
  <c r="I12"/>
  <c r="I13"/>
  <c r="I14"/>
  <c r="I15"/>
  <c r="I7"/>
  <c r="I6"/>
  <c r="E48"/>
  <c r="E55" s="1"/>
  <c r="E69" s="1"/>
  <c r="F48"/>
  <c r="G48"/>
  <c r="H37"/>
  <c r="H41"/>
  <c r="H48" s="1"/>
  <c r="F55"/>
  <c r="G16"/>
  <c r="G55"/>
  <c r="G69" s="1"/>
  <c r="H25"/>
  <c r="H23"/>
  <c r="H31" s="1"/>
  <c r="H18"/>
  <c r="H27"/>
  <c r="H53"/>
  <c r="D67"/>
  <c r="E67"/>
  <c r="F67"/>
  <c r="G67"/>
  <c r="F69"/>
  <c r="C16"/>
  <c r="I19"/>
  <c r="I20"/>
  <c r="I21"/>
  <c r="I22"/>
  <c r="I24"/>
  <c r="I26"/>
  <c r="I28"/>
  <c r="I29"/>
  <c r="I30"/>
  <c r="I35"/>
  <c r="I38"/>
  <c r="I39"/>
  <c r="I40"/>
  <c r="I42"/>
  <c r="I50"/>
  <c r="I51"/>
  <c r="I52"/>
  <c r="I54"/>
  <c r="C67"/>
  <c r="I25"/>
  <c r="I23"/>
  <c r="I18"/>
  <c r="I27"/>
  <c r="C48"/>
  <c r="C55"/>
  <c r="C69" s="1"/>
  <c r="I16" l="1"/>
  <c r="I55" s="1"/>
  <c r="D55"/>
  <c r="D69" s="1"/>
  <c r="H55"/>
  <c r="H69" s="1"/>
</calcChain>
</file>

<file path=xl/sharedStrings.xml><?xml version="1.0" encoding="utf-8"?>
<sst xmlns="http://schemas.openxmlformats.org/spreadsheetml/2006/main" count="170" uniqueCount="142">
  <si>
    <t>Megnevezés</t>
  </si>
  <si>
    <t>Intézmények</t>
  </si>
  <si>
    <t>Polgármesteri Hivatal</t>
  </si>
  <si>
    <t>Önkormányzat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</si>
  <si>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</si>
  <si>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</si>
  <si>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</si>
  <si>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</si>
  <si>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</si>
  <si>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</si>
  <si>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</si>
  <si>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</si>
  <si>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</si>
  <si>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</si>
  <si>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</si>
  <si>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</si>
  <si>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</si>
  <si>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</si>
  <si>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</si>
  <si>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</si>
  <si>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</si>
  <si>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</si>
  <si>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</si>
  <si>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</si>
  <si>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</si>
  <si>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</si>
  <si>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</si>
  <si>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</si>
  <si>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Ebből:                    - Építményadó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</si>
  <si>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</si>
  <si>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</si>
  <si>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</si>
  <si>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</si>
  <si>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</si>
  <si>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</si>
  <si>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</si>
  <si>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</si>
  <si>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</si>
  <si>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</si>
  <si>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</si>
  <si>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</si>
  <si>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</si>
  <si>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</si>
  <si>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</si>
  <si>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</si>
  <si>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</si>
  <si>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</si>
  <si>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</si>
  <si>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</si>
  <si>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</si>
  <si>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</si>
  <si>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</si>
  <si>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</si>
  <si>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</si>
  <si>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</si>
  <si>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</si>
  <si>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</si>
  <si>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</si>
  <si>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</si>
  <si>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</si>
  <si>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</si>
  <si>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</si>
  <si>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</si>
  <si>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</si>
  <si>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</si>
  <si>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</si>
  <si>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</si>
  <si>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</si>
  <si>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</si>
  <si>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</si>
  <si>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</si>
  <si>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</si>
  <si>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</si>
  <si>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</si>
  <si>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</si>
  <si>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visszatérítendő tám., kölcs.,visszatér.áht.k.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</si>
  <si>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</si>
  <si>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</si>
  <si>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</si>
  <si>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</si>
  <si>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</si>
  <si>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</si>
  <si>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</si>
  <si>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</si>
  <si>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</si>
  <si>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</si>
  <si>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</si>
  <si>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Adóssághoz nem kapcs.származékos ügyletek bev.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</si>
  <si>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</si>
  <si>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</si>
  <si>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</si>
  <si>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</si>
  <si>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</si>
  <si>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</si>
  <si>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</si>
  <si>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</si>
  <si>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</si>
  <si>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</si>
  <si>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</si>
  <si>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költségvetési bevételek összesen (B1+B3+B4+B6)</t>
  </si>
  <si>
    <t>Működési bevételek mindösszesen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</si>
  <si>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</si>
  <si>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</si>
  <si>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</si>
  <si>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</si>
  <si>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</si>
  <si>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</si>
  <si>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</si>
  <si>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</si>
  <si>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</si>
  <si>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</si>
  <si>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Pilisborosjenő Község Önkormányzatának 2014. évi működési bevételek előirányzatai</t>
  </si>
  <si>
    <t>B13</t>
  </si>
  <si>
    <t>B14</t>
  </si>
  <si>
    <t>B15</t>
  </si>
  <si>
    <t>B16</t>
  </si>
  <si>
    <t>Egyéb műk.c.támogatások bevétele áht.belülről</t>
  </si>
  <si>
    <t>M.célú visszatérítendő tám., kölcs.,igénybev.áht.b.</t>
  </si>
  <si>
    <t>M.célú visszatérítendő tám., kölcs.,visszatér.áht.b.</t>
  </si>
  <si>
    <t>M.célú garancia és kez.váll.szárm.megt.áht.bel.</t>
  </si>
  <si>
    <t>M.célú garancia és kez.váll.szárm.megt.áht.kiv.</t>
  </si>
  <si>
    <t>3. sz.melléklet</t>
  </si>
  <si>
    <t xml:space="preserve">  B404131</t>
  </si>
  <si>
    <t>Eredeti ei.</t>
  </si>
  <si>
    <t>Mód.eil.</t>
  </si>
  <si>
    <t>3.1.sz.melléklet</t>
  </si>
  <si>
    <t>B115  Működési célú központosított előirányzatok</t>
  </si>
  <si>
    <t>Önkormány-zat</t>
  </si>
  <si>
    <t xml:space="preserve">B115   </t>
  </si>
  <si>
    <t>Üdülőhelyi feladatok támogatása</t>
  </si>
  <si>
    <t>Lakott külterülettel kapcs. Kiadások</t>
  </si>
  <si>
    <t>Összesen:</t>
  </si>
  <si>
    <t>3.4.sz.melléklet</t>
  </si>
  <si>
    <t>B16  Egyéb műk.c.támogatások bevétele áht.belülről</t>
  </si>
  <si>
    <t xml:space="preserve">B16   </t>
  </si>
  <si>
    <t>Támogatás TB alaptól</t>
  </si>
  <si>
    <t>Választások</t>
  </si>
  <si>
    <t>E-útdíj miatti támogatás</t>
  </si>
  <si>
    <t>Mód.ei.</t>
  </si>
  <si>
    <t>Gyermekvédelmi tám./erzsébet utalvány</t>
  </si>
  <si>
    <t>Közfoglalkoztatottak bértámogatása</t>
  </si>
  <si>
    <t>Pilisborosjenő, 2014. november 28.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</si>
</sst>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6" xfId="0" applyFont="1" applyBorder="1"/>
    <xf numFmtId="0" fontId="5" fillId="0" borderId="5" xfId="0" applyFont="1" applyBorder="1"/>
    <xf numFmtId="0" fontId="0" fillId="0" borderId="11" xfId="0" applyBorder="1"/>
    <xf numFmtId="0" fontId="0" fillId="0" borderId="12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12" xfId="0" applyNumberFormat="1" applyBorder="1"/>
    <xf numFmtId="3" fontId="1" fillId="0" borderId="8" xfId="0" applyNumberFormat="1" applyFont="1" applyBorder="1"/>
    <xf numFmtId="3" fontId="1" fillId="0" borderId="13" xfId="0" applyNumberFormat="1" applyFont="1" applyBorder="1"/>
    <xf numFmtId="3" fontId="5" fillId="0" borderId="0" xfId="0" applyNumberFormat="1" applyFont="1" applyAlignment="1">
      <alignment horizontal="right"/>
    </xf>
    <xf numFmtId="3" fontId="0" fillId="0" borderId="14" xfId="0" applyNumberFormat="1" applyBorder="1"/>
    <xf numFmtId="3" fontId="0" fillId="0" borderId="1" xfId="0" applyNumberFormat="1" applyBorder="1"/>
    <xf numFmtId="3" fontId="0" fillId="0" borderId="15" xfId="0" applyNumberFormat="1" applyBorder="1"/>
    <xf numFmtId="3" fontId="0" fillId="0" borderId="6" xfId="0" applyNumberFormat="1" applyBorder="1"/>
    <xf numFmtId="3" fontId="0" fillId="0" borderId="16" xfId="0" applyNumberFormat="1" applyBorder="1"/>
    <xf numFmtId="3" fontId="0" fillId="0" borderId="4" xfId="0" applyNumberFormat="1" applyBorder="1"/>
    <xf numFmtId="3" fontId="0" fillId="0" borderId="17" xfId="0" applyNumberFormat="1" applyBorder="1"/>
    <xf numFmtId="3" fontId="5" fillId="0" borderId="1" xfId="0" applyNumberFormat="1" applyFont="1" applyBorder="1"/>
    <xf numFmtId="3" fontId="5" fillId="0" borderId="15" xfId="0" applyNumberFormat="1" applyFont="1" applyBorder="1"/>
    <xf numFmtId="3" fontId="5" fillId="0" borderId="6" xfId="0" applyNumberFormat="1" applyFont="1" applyBorder="1"/>
    <xf numFmtId="3" fontId="5" fillId="0" borderId="16" xfId="0" applyNumberFormat="1" applyFont="1" applyBorder="1"/>
    <xf numFmtId="3" fontId="0" fillId="0" borderId="10" xfId="0" applyNumberFormat="1" applyBorder="1"/>
    <xf numFmtId="3" fontId="0" fillId="0" borderId="18" xfId="0" applyNumberFormat="1" applyBorder="1"/>
    <xf numFmtId="3" fontId="4" fillId="0" borderId="8" xfId="0" applyNumberFormat="1" applyFont="1" applyBorder="1"/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0" fillId="0" borderId="13" xfId="0" applyNumberFormat="1" applyBorder="1"/>
    <xf numFmtId="3" fontId="4" fillId="0" borderId="13" xfId="0" applyNumberFormat="1" applyFont="1" applyBorder="1"/>
    <xf numFmtId="0" fontId="1" fillId="0" borderId="9" xfId="0" applyFont="1" applyFill="1" applyBorder="1"/>
    <xf numFmtId="3" fontId="2" fillId="0" borderId="20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/>
    <xf numFmtId="3" fontId="1" fillId="0" borderId="29" xfId="0" applyNumberFormat="1" applyFont="1" applyBorder="1"/>
    <xf numFmtId="3" fontId="1" fillId="0" borderId="24" xfId="0" applyNumberFormat="1" applyFont="1" applyBorder="1"/>
    <xf numFmtId="3" fontId="1" fillId="0" borderId="28" xfId="0" applyNumberFormat="1" applyFont="1" applyBorder="1"/>
    <xf numFmtId="0" fontId="0" fillId="0" borderId="0" xfId="0" applyBorder="1"/>
    <xf numFmtId="3" fontId="1" fillId="0" borderId="0" xfId="0" applyNumberFormat="1" applyFont="1" applyBorder="1"/>
    <xf numFmtId="0" fontId="0" fillId="0" borderId="23" xfId="0" applyBorder="1"/>
    <xf numFmtId="0" fontId="0" fillId="0" borderId="24" xfId="0" applyBorder="1"/>
    <xf numFmtId="3" fontId="0" fillId="0" borderId="24" xfId="0" applyNumberFormat="1" applyBorder="1"/>
    <xf numFmtId="3" fontId="1" fillId="0" borderId="15" xfId="0" applyNumberFormat="1" applyFont="1" applyBorder="1"/>
    <xf numFmtId="3" fontId="0" fillId="0" borderId="32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2" borderId="6" xfId="0" applyNumberFormat="1" applyFill="1" applyBorder="1"/>
    <xf numFmtId="3" fontId="0" fillId="2" borderId="1" xfId="0" applyNumberFormat="1" applyFill="1" applyBorder="1"/>
    <xf numFmtId="3" fontId="0" fillId="2" borderId="15" xfId="0" applyNumberFormat="1" applyFill="1" applyBorder="1"/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/>
    <xf numFmtId="0" fontId="1" fillId="0" borderId="3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topLeftCell="A64" zoomScaleNormal="100" workbookViewId="0">
      <selection activeCell="A70" sqref="A70"/>
    </sheetView>
  </sheetViews>
  <sheetFormatPr defaultRowHeight="15"/>
  <cols>
    <col min="1" max="1" width="10.140625" customWidth="1"/>
    <col min="2" max="2" width="45.28515625" customWidth="1"/>
    <col min="3" max="6" width="14.5703125" style="18" customWidth="1"/>
    <col min="7" max="8" width="15.5703125" style="18" customWidth="1"/>
    <col min="9" max="9" width="14.5703125" style="18" customWidth="1"/>
  </cols>
  <sheetData>
    <row r="1" spans="1:9">
      <c r="I1" s="19" t="s">
        <v>121</v>
      </c>
    </row>
    <row r="2" spans="1:9" ht="15.75">
      <c r="A2" s="66" t="s">
        <v>111</v>
      </c>
      <c r="B2" s="66"/>
      <c r="C2" s="66"/>
      <c r="D2" s="66"/>
      <c r="E2" s="66"/>
      <c r="F2" s="66"/>
      <c r="G2" s="66"/>
      <c r="H2" s="66"/>
      <c r="I2" s="66"/>
    </row>
    <row r="3" spans="1:9" ht="15.75" thickBot="1">
      <c r="I3" s="23" t="s">
        <v>110</v>
      </c>
    </row>
    <row r="4" spans="1:9" ht="30.75" customHeight="1" thickBot="1">
      <c r="A4" s="67" t="s">
        <v>5</v>
      </c>
      <c r="B4" s="69" t="s">
        <v>0</v>
      </c>
      <c r="C4" s="60" t="s">
        <v>1</v>
      </c>
      <c r="D4" s="61"/>
      <c r="E4" s="60" t="s">
        <v>2</v>
      </c>
      <c r="F4" s="61"/>
      <c r="G4" s="71" t="s">
        <v>3</v>
      </c>
      <c r="H4" s="72"/>
      <c r="I4" s="73" t="s">
        <v>4</v>
      </c>
    </row>
    <row r="5" spans="1:9" ht="18.75" customHeight="1" thickBot="1">
      <c r="A5" s="68"/>
      <c r="B5" s="70"/>
      <c r="C5" s="38" t="s">
        <v>123</v>
      </c>
      <c r="D5" s="39" t="s">
        <v>124</v>
      </c>
      <c r="E5" s="38" t="s">
        <v>123</v>
      </c>
      <c r="F5" s="39" t="s">
        <v>124</v>
      </c>
      <c r="G5" s="38" t="s">
        <v>123</v>
      </c>
      <c r="H5" s="39" t="s">
        <v>124</v>
      </c>
      <c r="I5" s="74"/>
    </row>
    <row r="6" spans="1:9">
      <c r="A6" s="16" t="s">
        <v>6</v>
      </c>
      <c r="B6" s="17" t="s">
        <v>7</v>
      </c>
      <c r="C6" s="20">
        <v>0</v>
      </c>
      <c r="D6" s="20">
        <v>0</v>
      </c>
      <c r="E6" s="20">
        <v>0</v>
      </c>
      <c r="F6" s="20">
        <v>0</v>
      </c>
      <c r="G6" s="20">
        <v>50448</v>
      </c>
      <c r="H6" s="20">
        <v>50448</v>
      </c>
      <c r="I6" s="24">
        <f>D6+F6+H6</f>
        <v>50448</v>
      </c>
    </row>
    <row r="7" spans="1:9">
      <c r="A7" s="2" t="s">
        <v>8</v>
      </c>
      <c r="B7" s="1" t="s">
        <v>9</v>
      </c>
      <c r="C7" s="25">
        <v>0</v>
      </c>
      <c r="D7" s="25">
        <v>0</v>
      </c>
      <c r="E7" s="25">
        <v>0</v>
      </c>
      <c r="F7" s="25">
        <v>0</v>
      </c>
      <c r="G7" s="25">
        <v>50725</v>
      </c>
      <c r="H7" s="58">
        <f>50725+454</f>
        <v>51179</v>
      </c>
      <c r="I7" s="26">
        <f>D7+F7+H7</f>
        <v>51179</v>
      </c>
    </row>
    <row r="8" spans="1:9">
      <c r="A8" s="2" t="s">
        <v>10</v>
      </c>
      <c r="B8" s="1" t="s">
        <v>11</v>
      </c>
      <c r="C8" s="25">
        <v>0</v>
      </c>
      <c r="D8" s="25">
        <v>0</v>
      </c>
      <c r="E8" s="25">
        <v>0</v>
      </c>
      <c r="F8" s="25">
        <v>0</v>
      </c>
      <c r="G8" s="25">
        <v>14354</v>
      </c>
      <c r="H8" s="58">
        <f>14996-1592</f>
        <v>13404</v>
      </c>
      <c r="I8" s="26">
        <f t="shared" ref="I8:I16" si="0">D8+F8+H8</f>
        <v>13404</v>
      </c>
    </row>
    <row r="9" spans="1:9">
      <c r="A9" s="2" t="s">
        <v>12</v>
      </c>
      <c r="B9" s="1" t="s">
        <v>13</v>
      </c>
      <c r="C9" s="25">
        <v>0</v>
      </c>
      <c r="D9" s="25">
        <v>0</v>
      </c>
      <c r="E9" s="25">
        <v>0</v>
      </c>
      <c r="F9" s="25">
        <v>0</v>
      </c>
      <c r="G9" s="25">
        <v>4078</v>
      </c>
      <c r="H9" s="25">
        <v>4078</v>
      </c>
      <c r="I9" s="26">
        <f t="shared" si="0"/>
        <v>4078</v>
      </c>
    </row>
    <row r="10" spans="1:9">
      <c r="A10" s="2" t="s">
        <v>14</v>
      </c>
      <c r="B10" s="1" t="s">
        <v>15</v>
      </c>
      <c r="C10" s="25">
        <v>0</v>
      </c>
      <c r="D10" s="25">
        <v>0</v>
      </c>
      <c r="E10" s="25">
        <v>0</v>
      </c>
      <c r="F10" s="25">
        <v>0</v>
      </c>
      <c r="G10" s="25">
        <v>345</v>
      </c>
      <c r="H10" s="58">
        <f>635+46</f>
        <v>681</v>
      </c>
      <c r="I10" s="26">
        <f t="shared" si="0"/>
        <v>681</v>
      </c>
    </row>
    <row r="11" spans="1:9">
      <c r="A11" s="5" t="s">
        <v>16</v>
      </c>
      <c r="B11" s="6" t="s">
        <v>17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57">
        <f>1548+1151</f>
        <v>2699</v>
      </c>
      <c r="I11" s="26">
        <f t="shared" si="0"/>
        <v>2699</v>
      </c>
    </row>
    <row r="12" spans="1:9">
      <c r="A12" s="2" t="s">
        <v>112</v>
      </c>
      <c r="B12" s="1" t="s">
        <v>119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6">
        <f t="shared" si="0"/>
        <v>0</v>
      </c>
    </row>
    <row r="13" spans="1:9">
      <c r="A13" s="2" t="s">
        <v>113</v>
      </c>
      <c r="B13" s="1" t="s">
        <v>118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6">
        <f t="shared" si="0"/>
        <v>0</v>
      </c>
    </row>
    <row r="14" spans="1:9">
      <c r="A14" s="2" t="s">
        <v>114</v>
      </c>
      <c r="B14" s="1" t="s">
        <v>117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6">
        <f t="shared" si="0"/>
        <v>0</v>
      </c>
    </row>
    <row r="15" spans="1:9" ht="15.75" thickBot="1">
      <c r="A15" s="5" t="s">
        <v>115</v>
      </c>
      <c r="B15" s="6" t="s">
        <v>116</v>
      </c>
      <c r="C15" s="27">
        <v>0</v>
      </c>
      <c r="D15" s="57">
        <v>646</v>
      </c>
      <c r="E15" s="27">
        <v>0</v>
      </c>
      <c r="F15" s="57">
        <v>1075</v>
      </c>
      <c r="G15" s="27">
        <v>13635</v>
      </c>
      <c r="H15" s="57">
        <f>13635+244+1804</f>
        <v>15683</v>
      </c>
      <c r="I15" s="28">
        <f t="shared" si="0"/>
        <v>17404</v>
      </c>
    </row>
    <row r="16" spans="1:9" ht="15.75" thickBot="1">
      <c r="A16" s="7" t="s">
        <v>18</v>
      </c>
      <c r="B16" s="8" t="s">
        <v>19</v>
      </c>
      <c r="C16" s="21">
        <f t="shared" ref="C16:H16" si="1">SUM(C6:C15)</f>
        <v>0</v>
      </c>
      <c r="D16" s="21">
        <f t="shared" si="1"/>
        <v>646</v>
      </c>
      <c r="E16" s="21">
        <f t="shared" si="1"/>
        <v>0</v>
      </c>
      <c r="F16" s="21">
        <f t="shared" si="1"/>
        <v>1075</v>
      </c>
      <c r="G16" s="21">
        <f t="shared" si="1"/>
        <v>133585</v>
      </c>
      <c r="H16" s="21">
        <f t="shared" si="1"/>
        <v>138172</v>
      </c>
      <c r="I16" s="40">
        <f t="shared" si="0"/>
        <v>139893</v>
      </c>
    </row>
    <row r="17" spans="1:9">
      <c r="A17" s="3"/>
      <c r="B17" s="4"/>
      <c r="C17" s="29"/>
      <c r="D17" s="29"/>
      <c r="E17" s="29"/>
      <c r="F17" s="29"/>
      <c r="G17" s="29"/>
      <c r="H17" s="29"/>
      <c r="I17" s="30"/>
    </row>
    <row r="18" spans="1:9">
      <c r="A18" s="2" t="s">
        <v>20</v>
      </c>
      <c r="B18" s="1" t="s">
        <v>21</v>
      </c>
      <c r="C18" s="25">
        <f t="shared" ref="C18:H18" si="2">C19+C20+C21+C22</f>
        <v>0</v>
      </c>
      <c r="D18" s="25">
        <f t="shared" si="2"/>
        <v>0</v>
      </c>
      <c r="E18" s="25">
        <f t="shared" si="2"/>
        <v>0</v>
      </c>
      <c r="F18" s="25">
        <f t="shared" si="2"/>
        <v>0</v>
      </c>
      <c r="G18" s="25">
        <f t="shared" si="2"/>
        <v>86806</v>
      </c>
      <c r="H18" s="25">
        <f t="shared" si="2"/>
        <v>86806</v>
      </c>
      <c r="I18" s="26">
        <f t="shared" ref="I18:I66" si="3">C18+E18+G18</f>
        <v>86806</v>
      </c>
    </row>
    <row r="19" spans="1:9">
      <c r="A19" s="11" t="s">
        <v>101</v>
      </c>
      <c r="B19" s="12" t="s">
        <v>28</v>
      </c>
      <c r="C19" s="31">
        <v>0</v>
      </c>
      <c r="D19" s="31">
        <v>0</v>
      </c>
      <c r="E19" s="31">
        <v>0</v>
      </c>
      <c r="F19" s="31">
        <v>0</v>
      </c>
      <c r="G19" s="31">
        <v>62770</v>
      </c>
      <c r="H19" s="31">
        <v>62770</v>
      </c>
      <c r="I19" s="32">
        <f t="shared" si="3"/>
        <v>62770</v>
      </c>
    </row>
    <row r="20" spans="1:9">
      <c r="A20" s="11" t="s">
        <v>102</v>
      </c>
      <c r="B20" s="12" t="s">
        <v>27</v>
      </c>
      <c r="C20" s="31">
        <v>0</v>
      </c>
      <c r="D20" s="31">
        <v>0</v>
      </c>
      <c r="E20" s="31">
        <v>0</v>
      </c>
      <c r="F20" s="31">
        <v>0</v>
      </c>
      <c r="G20" s="31">
        <v>23966</v>
      </c>
      <c r="H20" s="31">
        <v>23966</v>
      </c>
      <c r="I20" s="32">
        <f t="shared" si="3"/>
        <v>23966</v>
      </c>
    </row>
    <row r="21" spans="1:9">
      <c r="A21" s="11" t="s">
        <v>103</v>
      </c>
      <c r="B21" s="12" t="s">
        <v>26</v>
      </c>
      <c r="C21" s="31">
        <v>0</v>
      </c>
      <c r="D21" s="31">
        <v>0</v>
      </c>
      <c r="E21" s="31">
        <v>0</v>
      </c>
      <c r="F21" s="31">
        <v>0</v>
      </c>
      <c r="G21" s="31">
        <v>10</v>
      </c>
      <c r="H21" s="31">
        <v>10</v>
      </c>
      <c r="I21" s="32">
        <f t="shared" si="3"/>
        <v>10</v>
      </c>
    </row>
    <row r="22" spans="1:9">
      <c r="A22" s="11" t="s">
        <v>104</v>
      </c>
      <c r="B22" s="12" t="s">
        <v>25</v>
      </c>
      <c r="C22" s="31">
        <v>0</v>
      </c>
      <c r="D22" s="31">
        <v>0</v>
      </c>
      <c r="E22" s="31">
        <v>0</v>
      </c>
      <c r="F22" s="31">
        <v>0</v>
      </c>
      <c r="G22" s="31">
        <v>60</v>
      </c>
      <c r="H22" s="31">
        <v>60</v>
      </c>
      <c r="I22" s="32">
        <f t="shared" si="3"/>
        <v>60</v>
      </c>
    </row>
    <row r="23" spans="1:9">
      <c r="A23" s="2" t="s">
        <v>22</v>
      </c>
      <c r="B23" s="1" t="s">
        <v>23</v>
      </c>
      <c r="C23" s="25">
        <f t="shared" ref="C23:H23" si="4">C24</f>
        <v>0</v>
      </c>
      <c r="D23" s="25">
        <f t="shared" si="4"/>
        <v>0</v>
      </c>
      <c r="E23" s="25">
        <f t="shared" si="4"/>
        <v>0</v>
      </c>
      <c r="F23" s="25">
        <f t="shared" si="4"/>
        <v>0</v>
      </c>
      <c r="G23" s="25">
        <f t="shared" si="4"/>
        <v>75000</v>
      </c>
      <c r="H23" s="25">
        <f t="shared" si="4"/>
        <v>75000</v>
      </c>
      <c r="I23" s="26">
        <f t="shared" si="3"/>
        <v>75000</v>
      </c>
    </row>
    <row r="24" spans="1:9">
      <c r="A24" s="11" t="s">
        <v>105</v>
      </c>
      <c r="B24" s="12" t="s">
        <v>24</v>
      </c>
      <c r="C24" s="31">
        <v>0</v>
      </c>
      <c r="D24" s="31">
        <v>0</v>
      </c>
      <c r="E24" s="31">
        <v>0</v>
      </c>
      <c r="F24" s="31">
        <v>0</v>
      </c>
      <c r="G24" s="31">
        <v>75000</v>
      </c>
      <c r="H24" s="31">
        <v>75000</v>
      </c>
      <c r="I24" s="32">
        <f t="shared" si="3"/>
        <v>75000</v>
      </c>
    </row>
    <row r="25" spans="1:9">
      <c r="A25" s="2" t="s">
        <v>29</v>
      </c>
      <c r="B25" s="1" t="s">
        <v>30</v>
      </c>
      <c r="C25" s="25">
        <f t="shared" ref="C25:H25" si="5">C26</f>
        <v>0</v>
      </c>
      <c r="D25" s="25">
        <f t="shared" si="5"/>
        <v>0</v>
      </c>
      <c r="E25" s="25">
        <f t="shared" si="5"/>
        <v>0</v>
      </c>
      <c r="F25" s="25">
        <f t="shared" si="5"/>
        <v>0</v>
      </c>
      <c r="G25" s="25">
        <f t="shared" si="5"/>
        <v>10000</v>
      </c>
      <c r="H25" s="25">
        <f t="shared" si="5"/>
        <v>10000</v>
      </c>
      <c r="I25" s="26">
        <f t="shared" si="3"/>
        <v>10000</v>
      </c>
    </row>
    <row r="26" spans="1:9">
      <c r="A26" s="11" t="s">
        <v>106</v>
      </c>
      <c r="B26" s="12" t="s">
        <v>31</v>
      </c>
      <c r="C26" s="31">
        <v>0</v>
      </c>
      <c r="D26" s="31">
        <v>0</v>
      </c>
      <c r="E26" s="31">
        <v>0</v>
      </c>
      <c r="F26" s="31">
        <v>0</v>
      </c>
      <c r="G26" s="31">
        <v>10000</v>
      </c>
      <c r="H26" s="31">
        <v>10000</v>
      </c>
      <c r="I26" s="32">
        <f t="shared" si="3"/>
        <v>10000</v>
      </c>
    </row>
    <row r="27" spans="1:9">
      <c r="A27" s="2" t="s">
        <v>56</v>
      </c>
      <c r="B27" s="1" t="s">
        <v>57</v>
      </c>
      <c r="C27" s="25">
        <f t="shared" ref="C27:H27" si="6">C28+C29+C30</f>
        <v>0</v>
      </c>
      <c r="D27" s="25">
        <f t="shared" si="6"/>
        <v>0</v>
      </c>
      <c r="E27" s="25">
        <f t="shared" si="6"/>
        <v>0</v>
      </c>
      <c r="F27" s="25">
        <f t="shared" si="6"/>
        <v>0</v>
      </c>
      <c r="G27" s="25">
        <f t="shared" si="6"/>
        <v>0</v>
      </c>
      <c r="H27" s="25">
        <f t="shared" si="6"/>
        <v>0</v>
      </c>
      <c r="I27" s="26">
        <f t="shared" si="3"/>
        <v>0</v>
      </c>
    </row>
    <row r="28" spans="1:9">
      <c r="A28" s="11" t="s">
        <v>107</v>
      </c>
      <c r="B28" s="12" t="s">
        <v>58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2">
        <f t="shared" si="3"/>
        <v>0</v>
      </c>
    </row>
    <row r="29" spans="1:9">
      <c r="A29" s="11" t="s">
        <v>108</v>
      </c>
      <c r="B29" s="12" t="s">
        <v>59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2">
        <f t="shared" si="3"/>
        <v>0</v>
      </c>
    </row>
    <row r="30" spans="1:9" ht="15.75" thickBot="1">
      <c r="A30" s="15" t="s">
        <v>109</v>
      </c>
      <c r="B30" s="14" t="s">
        <v>60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4">
        <f t="shared" si="3"/>
        <v>0</v>
      </c>
    </row>
    <row r="31" spans="1:9" ht="15.75" thickBot="1">
      <c r="A31" s="7" t="s">
        <v>32</v>
      </c>
      <c r="B31" s="8" t="s">
        <v>33</v>
      </c>
      <c r="C31" s="21">
        <f t="shared" ref="C31:H31" si="7">C25+C23+C18+C27</f>
        <v>0</v>
      </c>
      <c r="D31" s="21">
        <f t="shared" si="7"/>
        <v>0</v>
      </c>
      <c r="E31" s="21">
        <f t="shared" si="7"/>
        <v>0</v>
      </c>
      <c r="F31" s="21">
        <f t="shared" si="7"/>
        <v>0</v>
      </c>
      <c r="G31" s="21">
        <f t="shared" si="7"/>
        <v>171806</v>
      </c>
      <c r="H31" s="21">
        <f t="shared" si="7"/>
        <v>171806</v>
      </c>
      <c r="I31" s="22">
        <f t="shared" si="3"/>
        <v>171806</v>
      </c>
    </row>
    <row r="32" spans="1:9">
      <c r="A32" s="3"/>
      <c r="B32" s="4"/>
      <c r="C32" s="29"/>
      <c r="D32" s="29"/>
      <c r="E32" s="29"/>
      <c r="F32" s="29"/>
      <c r="G32" s="29"/>
      <c r="H32" s="29"/>
      <c r="I32" s="30"/>
    </row>
    <row r="33" spans="1:9">
      <c r="A33" s="2" t="s">
        <v>34</v>
      </c>
      <c r="B33" s="1" t="s">
        <v>44</v>
      </c>
      <c r="C33" s="25">
        <v>0</v>
      </c>
      <c r="D33" s="25"/>
      <c r="E33" s="25">
        <v>0</v>
      </c>
      <c r="F33" s="25"/>
      <c r="G33" s="25">
        <v>0</v>
      </c>
      <c r="H33" s="25">
        <v>0</v>
      </c>
      <c r="I33" s="26">
        <f t="shared" si="3"/>
        <v>0</v>
      </c>
    </row>
    <row r="34" spans="1:9">
      <c r="A34" s="2" t="s">
        <v>35</v>
      </c>
      <c r="B34" s="1" t="s">
        <v>45</v>
      </c>
      <c r="C34" s="25">
        <f>1500+1303</f>
        <v>2803</v>
      </c>
      <c r="D34" s="58">
        <f>1500+1303+874</f>
        <v>3677</v>
      </c>
      <c r="E34" s="25">
        <v>3000</v>
      </c>
      <c r="F34" s="25">
        <v>3000</v>
      </c>
      <c r="G34" s="25">
        <v>5615</v>
      </c>
      <c r="H34" s="25">
        <v>5615</v>
      </c>
      <c r="I34" s="59">
        <f>D34+E34+G34</f>
        <v>12292</v>
      </c>
    </row>
    <row r="35" spans="1:9">
      <c r="A35" s="11" t="s">
        <v>68</v>
      </c>
      <c r="B35" s="12" t="s">
        <v>61</v>
      </c>
      <c r="C35" s="31">
        <v>1303</v>
      </c>
      <c r="D35" s="31">
        <v>1303</v>
      </c>
      <c r="E35" s="31">
        <v>0</v>
      </c>
      <c r="F35" s="31">
        <v>0</v>
      </c>
      <c r="G35" s="31">
        <v>0</v>
      </c>
      <c r="H35" s="31">
        <v>0</v>
      </c>
      <c r="I35" s="32">
        <f t="shared" si="3"/>
        <v>1303</v>
      </c>
    </row>
    <row r="36" spans="1:9">
      <c r="A36" s="2" t="s">
        <v>36</v>
      </c>
      <c r="B36" s="1" t="s">
        <v>46</v>
      </c>
      <c r="C36" s="25">
        <v>0</v>
      </c>
      <c r="D36" s="25">
        <v>0</v>
      </c>
      <c r="E36" s="25">
        <v>0</v>
      </c>
      <c r="F36" s="25">
        <v>0</v>
      </c>
      <c r="G36" s="25">
        <v>2629</v>
      </c>
      <c r="H36" s="25">
        <v>2629</v>
      </c>
      <c r="I36" s="26">
        <f t="shared" si="3"/>
        <v>2629</v>
      </c>
    </row>
    <row r="37" spans="1:9">
      <c r="A37" s="2" t="s">
        <v>37</v>
      </c>
      <c r="B37" s="1" t="s">
        <v>47</v>
      </c>
      <c r="C37" s="25">
        <f>C38+C39+C40</f>
        <v>500</v>
      </c>
      <c r="D37" s="25">
        <f>D38+D39+D40</f>
        <v>500</v>
      </c>
      <c r="E37" s="25">
        <f>E38+E39+E40</f>
        <v>500</v>
      </c>
      <c r="F37" s="25">
        <v>500</v>
      </c>
      <c r="G37" s="25">
        <f>G38+G39+G40</f>
        <v>20881</v>
      </c>
      <c r="H37" s="25">
        <f>H38+H39+H40</f>
        <v>20881</v>
      </c>
      <c r="I37" s="26">
        <f t="shared" si="3"/>
        <v>21881</v>
      </c>
    </row>
    <row r="38" spans="1:9" ht="29.25" customHeight="1">
      <c r="A38" s="11" t="s">
        <v>122</v>
      </c>
      <c r="B38" s="13" t="s">
        <v>65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2">
        <f t="shared" si="3"/>
        <v>0</v>
      </c>
    </row>
    <row r="39" spans="1:9">
      <c r="A39" s="11" t="s">
        <v>66</v>
      </c>
      <c r="B39" s="12" t="s">
        <v>64</v>
      </c>
      <c r="C39" s="31">
        <v>0</v>
      </c>
      <c r="D39" s="31">
        <v>0</v>
      </c>
      <c r="E39" s="31">
        <v>0</v>
      </c>
      <c r="F39" s="31">
        <v>0</v>
      </c>
      <c r="G39" s="31">
        <v>2685</v>
      </c>
      <c r="H39" s="31">
        <v>2685</v>
      </c>
      <c r="I39" s="32">
        <f t="shared" si="3"/>
        <v>2685</v>
      </c>
    </row>
    <row r="40" spans="1:9">
      <c r="A40" s="11" t="s">
        <v>67</v>
      </c>
      <c r="B40" s="12" t="s">
        <v>63</v>
      </c>
      <c r="C40" s="31">
        <v>500</v>
      </c>
      <c r="D40" s="31">
        <v>500</v>
      </c>
      <c r="E40" s="31">
        <v>500</v>
      </c>
      <c r="F40" s="31">
        <v>500</v>
      </c>
      <c r="G40" s="31">
        <v>18196</v>
      </c>
      <c r="H40" s="31">
        <v>18196</v>
      </c>
      <c r="I40" s="32">
        <f t="shared" si="3"/>
        <v>19196</v>
      </c>
    </row>
    <row r="41" spans="1:9">
      <c r="A41" s="2" t="s">
        <v>38</v>
      </c>
      <c r="B41" s="1" t="s">
        <v>48</v>
      </c>
      <c r="C41" s="25">
        <f>C42</f>
        <v>5755</v>
      </c>
      <c r="D41" s="25">
        <f>D42</f>
        <v>5755</v>
      </c>
      <c r="E41" s="25">
        <f>E42</f>
        <v>0</v>
      </c>
      <c r="F41" s="25">
        <v>0</v>
      </c>
      <c r="G41" s="25">
        <f>G42</f>
        <v>7465</v>
      </c>
      <c r="H41" s="25">
        <f>H42</f>
        <v>7465</v>
      </c>
      <c r="I41" s="26">
        <f t="shared" si="3"/>
        <v>13220</v>
      </c>
    </row>
    <row r="42" spans="1:9">
      <c r="A42" s="11" t="s">
        <v>69</v>
      </c>
      <c r="B42" s="12" t="s">
        <v>62</v>
      </c>
      <c r="C42" s="31">
        <v>5755</v>
      </c>
      <c r="D42" s="31">
        <v>5755</v>
      </c>
      <c r="E42" s="31">
        <v>0</v>
      </c>
      <c r="F42" s="31">
        <v>0</v>
      </c>
      <c r="G42" s="31">
        <v>7465</v>
      </c>
      <c r="H42" s="31">
        <v>7465</v>
      </c>
      <c r="I42" s="32">
        <f t="shared" si="3"/>
        <v>13220</v>
      </c>
    </row>
    <row r="43" spans="1:9">
      <c r="A43" s="2" t="s">
        <v>39</v>
      </c>
      <c r="B43" s="1" t="s">
        <v>49</v>
      </c>
      <c r="C43" s="25">
        <v>1906</v>
      </c>
      <c r="D43" s="25">
        <v>1906</v>
      </c>
      <c r="E43" s="25">
        <v>0</v>
      </c>
      <c r="F43" s="25">
        <v>0</v>
      </c>
      <c r="G43" s="25">
        <v>6806</v>
      </c>
      <c r="H43" s="25">
        <v>6806</v>
      </c>
      <c r="I43" s="26">
        <f t="shared" si="3"/>
        <v>8712</v>
      </c>
    </row>
    <row r="44" spans="1:9">
      <c r="A44" s="2" t="s">
        <v>40</v>
      </c>
      <c r="B44" s="1" t="s">
        <v>50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6">
        <f t="shared" si="3"/>
        <v>0</v>
      </c>
    </row>
    <row r="45" spans="1:9">
      <c r="A45" s="2" t="s">
        <v>41</v>
      </c>
      <c r="B45" s="1" t="s">
        <v>51</v>
      </c>
      <c r="C45" s="25">
        <v>0</v>
      </c>
      <c r="D45" s="25">
        <v>0</v>
      </c>
      <c r="E45" s="25">
        <v>0</v>
      </c>
      <c r="F45" s="25">
        <v>0</v>
      </c>
      <c r="G45" s="25">
        <v>4000</v>
      </c>
      <c r="H45" s="25">
        <v>4000</v>
      </c>
      <c r="I45" s="26">
        <f t="shared" si="3"/>
        <v>4000</v>
      </c>
    </row>
    <row r="46" spans="1:9">
      <c r="A46" s="2" t="s">
        <v>42</v>
      </c>
      <c r="B46" s="1" t="s">
        <v>52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6">
        <f t="shared" si="3"/>
        <v>0</v>
      </c>
    </row>
    <row r="47" spans="1:9" ht="15.75" thickBot="1">
      <c r="A47" s="5" t="s">
        <v>43</v>
      </c>
      <c r="B47" s="6" t="s">
        <v>53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8">
        <f t="shared" si="3"/>
        <v>0</v>
      </c>
    </row>
    <row r="48" spans="1:9" ht="15.75" thickBot="1">
      <c r="A48" s="7" t="s">
        <v>54</v>
      </c>
      <c r="B48" s="8" t="s">
        <v>55</v>
      </c>
      <c r="C48" s="21">
        <f>C33+C34+C36+C37+C41+C43+C44+C45+C46+C47</f>
        <v>10964</v>
      </c>
      <c r="D48" s="21">
        <f t="shared" ref="D48:I48" si="8">D33+D34+D36+D37+D41+D43+D44+D45+D46+D47</f>
        <v>11838</v>
      </c>
      <c r="E48" s="21">
        <f t="shared" si="8"/>
        <v>3500</v>
      </c>
      <c r="F48" s="21">
        <f t="shared" si="8"/>
        <v>3500</v>
      </c>
      <c r="G48" s="21">
        <f t="shared" si="8"/>
        <v>47396</v>
      </c>
      <c r="H48" s="21">
        <f t="shared" si="8"/>
        <v>47396</v>
      </c>
      <c r="I48" s="22">
        <f t="shared" si="8"/>
        <v>62734</v>
      </c>
    </row>
    <row r="49" spans="1:9">
      <c r="A49" s="3"/>
      <c r="B49" s="4"/>
      <c r="C49" s="29"/>
      <c r="D49" s="29"/>
      <c r="E49" s="29"/>
      <c r="F49" s="29"/>
      <c r="G49" s="29"/>
      <c r="H49" s="29"/>
      <c r="I49" s="30"/>
    </row>
    <row r="50" spans="1:9">
      <c r="A50" s="2" t="s">
        <v>70</v>
      </c>
      <c r="B50" s="1" t="s">
        <v>120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6">
        <f t="shared" si="3"/>
        <v>0</v>
      </c>
    </row>
    <row r="51" spans="1:9">
      <c r="A51" s="2" t="s">
        <v>71</v>
      </c>
      <c r="B51" s="1" t="s">
        <v>75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6">
        <f t="shared" si="3"/>
        <v>0</v>
      </c>
    </row>
    <row r="52" spans="1:9" ht="15.75" thickBot="1">
      <c r="A52" s="5" t="s">
        <v>72</v>
      </c>
      <c r="B52" s="6" t="s">
        <v>76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8">
        <f t="shared" si="3"/>
        <v>0</v>
      </c>
    </row>
    <row r="53" spans="1:9" ht="15.75" thickBot="1">
      <c r="A53" s="7" t="s">
        <v>73</v>
      </c>
      <c r="B53" s="8" t="s">
        <v>74</v>
      </c>
      <c r="C53" s="21">
        <f>SUM(C50:C52)</f>
        <v>0</v>
      </c>
      <c r="D53" s="21"/>
      <c r="E53" s="21">
        <f>SUM(E50:E52)</f>
        <v>0</v>
      </c>
      <c r="F53" s="21"/>
      <c r="G53" s="21">
        <f>SUM(G50:G52)</f>
        <v>0</v>
      </c>
      <c r="H53" s="21">
        <f>SUM(H50:H52)</f>
        <v>0</v>
      </c>
      <c r="I53" s="22">
        <f t="shared" si="3"/>
        <v>0</v>
      </c>
    </row>
    <row r="54" spans="1:9" ht="15.75" thickBot="1">
      <c r="A54" s="9"/>
      <c r="B54" s="10"/>
      <c r="C54" s="35"/>
      <c r="D54" s="35"/>
      <c r="E54" s="35"/>
      <c r="F54" s="35"/>
      <c r="G54" s="35"/>
      <c r="H54" s="35"/>
      <c r="I54" s="36">
        <f t="shared" si="3"/>
        <v>0</v>
      </c>
    </row>
    <row r="55" spans="1:9" ht="16.5" thickBot="1">
      <c r="A55" s="62" t="s">
        <v>99</v>
      </c>
      <c r="B55" s="63"/>
      <c r="C55" s="37">
        <f t="shared" ref="C55:H55" si="9">C16+C31+C48+C53</f>
        <v>10964</v>
      </c>
      <c r="D55" s="37">
        <f t="shared" si="9"/>
        <v>12484</v>
      </c>
      <c r="E55" s="37">
        <f t="shared" si="9"/>
        <v>3500</v>
      </c>
      <c r="F55" s="37">
        <f t="shared" si="9"/>
        <v>4575</v>
      </c>
      <c r="G55" s="37">
        <f t="shared" si="9"/>
        <v>352787</v>
      </c>
      <c r="H55" s="37">
        <f t="shared" si="9"/>
        <v>357374</v>
      </c>
      <c r="I55" s="41">
        <f>I16+I31+I48+I53</f>
        <v>374433</v>
      </c>
    </row>
    <row r="56" spans="1:9">
      <c r="A56" s="3"/>
      <c r="B56" s="4"/>
      <c r="C56" s="29"/>
      <c r="D56" s="29"/>
      <c r="E56" s="29"/>
      <c r="F56" s="29"/>
      <c r="G56" s="29"/>
      <c r="H56" s="29"/>
      <c r="I56" s="30"/>
    </row>
    <row r="57" spans="1:9">
      <c r="A57" s="2" t="s">
        <v>77</v>
      </c>
      <c r="B57" s="1" t="s">
        <v>89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6">
        <f t="shared" si="3"/>
        <v>0</v>
      </c>
    </row>
    <row r="58" spans="1:9">
      <c r="A58" s="2" t="s">
        <v>78</v>
      </c>
      <c r="B58" s="1" t="s">
        <v>90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6">
        <f t="shared" si="3"/>
        <v>0</v>
      </c>
    </row>
    <row r="59" spans="1:9">
      <c r="A59" s="2" t="s">
        <v>79</v>
      </c>
      <c r="B59" s="1" t="s">
        <v>91</v>
      </c>
      <c r="C59" s="27">
        <v>0</v>
      </c>
      <c r="D59" s="27">
        <v>0</v>
      </c>
      <c r="E59" s="25">
        <v>0</v>
      </c>
      <c r="F59" s="27">
        <v>0</v>
      </c>
      <c r="G59" s="25">
        <v>0</v>
      </c>
      <c r="H59" s="25">
        <v>0</v>
      </c>
      <c r="I59" s="26">
        <f t="shared" si="3"/>
        <v>0</v>
      </c>
    </row>
    <row r="60" spans="1:9">
      <c r="A60" s="2" t="s">
        <v>80</v>
      </c>
      <c r="B60" s="1" t="s">
        <v>92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6">
        <f t="shared" si="3"/>
        <v>0</v>
      </c>
    </row>
    <row r="61" spans="1:9">
      <c r="A61" s="2" t="s">
        <v>81</v>
      </c>
      <c r="B61" s="1" t="s">
        <v>93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6">
        <f t="shared" si="3"/>
        <v>0</v>
      </c>
    </row>
    <row r="62" spans="1:9">
      <c r="A62" s="2" t="s">
        <v>82</v>
      </c>
      <c r="B62" s="1" t="s">
        <v>96</v>
      </c>
      <c r="C62" s="25">
        <v>88163</v>
      </c>
      <c r="D62" s="58">
        <f>89114-1278+96</f>
        <v>87932</v>
      </c>
      <c r="E62" s="25">
        <v>93500</v>
      </c>
      <c r="F62" s="58">
        <f>97112+180</f>
        <v>97292</v>
      </c>
      <c r="G62" s="25">
        <f>-(C62+E62)</f>
        <v>-181663</v>
      </c>
      <c r="H62" s="25">
        <f>-D62+(-F62)</f>
        <v>-185224</v>
      </c>
      <c r="I62" s="26">
        <f>D62+F62+H62</f>
        <v>0</v>
      </c>
    </row>
    <row r="63" spans="1:9">
      <c r="A63" s="2" t="s">
        <v>83</v>
      </c>
      <c r="B63" s="1" t="s">
        <v>94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6">
        <f t="shared" si="3"/>
        <v>0</v>
      </c>
    </row>
    <row r="64" spans="1:9">
      <c r="A64" s="2" t="s">
        <v>84</v>
      </c>
      <c r="B64" s="1" t="s">
        <v>95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6">
        <f t="shared" si="3"/>
        <v>0</v>
      </c>
    </row>
    <row r="65" spans="1:9">
      <c r="A65" s="2" t="s">
        <v>85</v>
      </c>
      <c r="B65" s="1" t="s">
        <v>88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6">
        <f t="shared" si="3"/>
        <v>0</v>
      </c>
    </row>
    <row r="66" spans="1:9" ht="15.75" thickBot="1">
      <c r="A66" s="5" t="s">
        <v>86</v>
      </c>
      <c r="B66" s="6" t="s">
        <v>87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8">
        <f t="shared" si="3"/>
        <v>0</v>
      </c>
    </row>
    <row r="67" spans="1:9" ht="15.75" thickBot="1">
      <c r="A67" s="7" t="s">
        <v>97</v>
      </c>
      <c r="B67" s="8" t="s">
        <v>98</v>
      </c>
      <c r="C67" s="21">
        <f>SUM(C57:C66)</f>
        <v>88163</v>
      </c>
      <c r="D67" s="21">
        <f t="shared" ref="D67:I67" si="10">SUM(D57:D66)</f>
        <v>87932</v>
      </c>
      <c r="E67" s="21">
        <f t="shared" si="10"/>
        <v>93500</v>
      </c>
      <c r="F67" s="21">
        <f t="shared" si="10"/>
        <v>97292</v>
      </c>
      <c r="G67" s="21">
        <f t="shared" si="10"/>
        <v>-181663</v>
      </c>
      <c r="H67" s="21">
        <v>-186226</v>
      </c>
      <c r="I67" s="22">
        <f t="shared" si="10"/>
        <v>0</v>
      </c>
    </row>
    <row r="68" spans="1:9" ht="15.75" thickBot="1">
      <c r="A68" s="9"/>
      <c r="B68" s="10"/>
      <c r="C68" s="35"/>
      <c r="D68" s="35"/>
      <c r="E68" s="35"/>
      <c r="F68" s="35"/>
      <c r="G68" s="35"/>
      <c r="H68" s="35"/>
      <c r="I68" s="36"/>
    </row>
    <row r="69" spans="1:9" ht="16.5" thickBot="1">
      <c r="A69" s="64" t="s">
        <v>100</v>
      </c>
      <c r="B69" s="65"/>
      <c r="C69" s="37">
        <f t="shared" ref="C69:H69" si="11">C55+C67</f>
        <v>99127</v>
      </c>
      <c r="D69" s="37">
        <f t="shared" si="11"/>
        <v>100416</v>
      </c>
      <c r="E69" s="37">
        <f t="shared" si="11"/>
        <v>97000</v>
      </c>
      <c r="F69" s="37">
        <f t="shared" si="11"/>
        <v>101867</v>
      </c>
      <c r="G69" s="37">
        <f t="shared" si="11"/>
        <v>171124</v>
      </c>
      <c r="H69" s="37">
        <f t="shared" si="11"/>
        <v>171148</v>
      </c>
      <c r="I69" s="41">
        <f>I55+I67</f>
        <v>374433</v>
      </c>
    </row>
    <row r="70" spans="1:9">
      <c r="A70" s="42" t="s">
        <v>141</v>
      </c>
    </row>
  </sheetData>
  <mergeCells count="9">
    <mergeCell ref="E4:F4"/>
    <mergeCell ref="A55:B55"/>
    <mergeCell ref="A69:B69"/>
    <mergeCell ref="A2:I2"/>
    <mergeCell ref="A4:A5"/>
    <mergeCell ref="B4:B5"/>
    <mergeCell ref="G4:H4"/>
    <mergeCell ref="I4:I5"/>
    <mergeCell ref="C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opLeftCell="A7" workbookViewId="0">
      <selection activeCell="B22" sqref="B22"/>
    </sheetView>
  </sheetViews>
  <sheetFormatPr defaultRowHeight="15"/>
  <cols>
    <col min="1" max="1" width="10.140625" customWidth="1"/>
    <col min="2" max="2" width="44" customWidth="1"/>
    <col min="3" max="4" width="14.5703125" customWidth="1"/>
    <col min="5" max="6" width="13.140625" customWidth="1"/>
    <col min="7" max="7" width="14.5703125" customWidth="1"/>
  </cols>
  <sheetData>
    <row r="1" spans="1:7">
      <c r="C1" s="18"/>
      <c r="D1" s="18"/>
      <c r="E1" s="18"/>
      <c r="F1" s="18"/>
      <c r="G1" s="19" t="s">
        <v>125</v>
      </c>
    </row>
    <row r="2" spans="1:7" ht="15.75">
      <c r="A2" s="76" t="s">
        <v>126</v>
      </c>
      <c r="B2" s="76"/>
      <c r="C2" s="76"/>
      <c r="D2" s="76"/>
      <c r="E2" s="76"/>
      <c r="F2" s="76"/>
      <c r="G2" s="76"/>
    </row>
    <row r="3" spans="1:7" ht="15.75" thickBot="1">
      <c r="C3" s="18"/>
      <c r="D3" s="18"/>
      <c r="E3" s="18"/>
      <c r="F3" s="18"/>
      <c r="G3" s="19" t="s">
        <v>110</v>
      </c>
    </row>
    <row r="4" spans="1:7" ht="25.5" customHeight="1" thickBot="1">
      <c r="A4" s="67" t="s">
        <v>5</v>
      </c>
      <c r="B4" s="69" t="s">
        <v>0</v>
      </c>
      <c r="C4" s="81" t="s">
        <v>1</v>
      </c>
      <c r="D4" s="81" t="s">
        <v>2</v>
      </c>
      <c r="E4" s="71" t="s">
        <v>127</v>
      </c>
      <c r="F4" s="72"/>
      <c r="G4" s="73" t="s">
        <v>4</v>
      </c>
    </row>
    <row r="5" spans="1:7" ht="16.5" thickBot="1">
      <c r="A5" s="68"/>
      <c r="B5" s="70"/>
      <c r="C5" s="82"/>
      <c r="D5" s="82"/>
      <c r="E5" s="38" t="s">
        <v>123</v>
      </c>
      <c r="F5" s="43" t="s">
        <v>138</v>
      </c>
      <c r="G5" s="74"/>
    </row>
    <row r="6" spans="1:7">
      <c r="A6" s="16" t="s">
        <v>128</v>
      </c>
      <c r="B6" s="17" t="s">
        <v>129</v>
      </c>
      <c r="C6" s="20">
        <v>0</v>
      </c>
      <c r="D6" s="20">
        <v>0</v>
      </c>
      <c r="E6" s="20">
        <v>0</v>
      </c>
      <c r="F6" s="54">
        <v>0</v>
      </c>
      <c r="G6" s="44">
        <v>0</v>
      </c>
    </row>
    <row r="7" spans="1:7">
      <c r="A7" s="2" t="s">
        <v>14</v>
      </c>
      <c r="B7" s="1" t="s">
        <v>130</v>
      </c>
      <c r="C7" s="25">
        <v>0</v>
      </c>
      <c r="D7" s="25">
        <v>0</v>
      </c>
      <c r="E7" s="25">
        <v>0</v>
      </c>
      <c r="F7" s="55">
        <v>0</v>
      </c>
      <c r="G7" s="53">
        <v>0</v>
      </c>
    </row>
    <row r="8" spans="1:7" ht="15.75" thickBot="1">
      <c r="A8" s="50" t="s">
        <v>14</v>
      </c>
      <c r="B8" s="51" t="s">
        <v>137</v>
      </c>
      <c r="C8" s="52">
        <v>0</v>
      </c>
      <c r="D8" s="52">
        <v>0</v>
      </c>
      <c r="E8" s="52">
        <v>0</v>
      </c>
      <c r="F8" s="56">
        <v>46</v>
      </c>
      <c r="G8" s="47">
        <v>0</v>
      </c>
    </row>
    <row r="9" spans="1:7" ht="15.75" thickBot="1">
      <c r="A9" s="77" t="s">
        <v>131</v>
      </c>
      <c r="B9" s="78"/>
      <c r="C9" s="46">
        <v>0</v>
      </c>
      <c r="D9" s="46">
        <v>0</v>
      </c>
      <c r="E9" s="46">
        <v>0</v>
      </c>
      <c r="F9" s="46">
        <f>F6+F7+F8</f>
        <v>46</v>
      </c>
      <c r="G9" s="47">
        <f>C9+D9+F9</f>
        <v>46</v>
      </c>
    </row>
    <row r="10" spans="1:7">
      <c r="A10" s="42" t="s">
        <v>141</v>
      </c>
      <c r="B10" s="48"/>
      <c r="C10" s="49"/>
      <c r="D10" s="49"/>
      <c r="E10" s="49"/>
      <c r="F10" s="49"/>
      <c r="G10" s="49"/>
    </row>
    <row r="11" spans="1:7">
      <c r="A11" s="86"/>
      <c r="B11" s="48"/>
      <c r="C11" s="49"/>
      <c r="D11" s="49"/>
      <c r="E11" s="49"/>
      <c r="F11" s="49"/>
      <c r="G11" s="49"/>
    </row>
    <row r="12" spans="1:7">
      <c r="C12" s="18"/>
      <c r="D12" s="18"/>
      <c r="E12" s="18"/>
      <c r="F12" s="18"/>
      <c r="G12" s="19" t="s">
        <v>132</v>
      </c>
    </row>
    <row r="13" spans="1:7" ht="15.75">
      <c r="A13" s="76" t="s">
        <v>133</v>
      </c>
      <c r="B13" s="76"/>
      <c r="C13" s="76"/>
      <c r="D13" s="76"/>
      <c r="E13" s="76"/>
      <c r="F13" s="76"/>
      <c r="G13" s="76"/>
    </row>
    <row r="14" spans="1:7" ht="15.75" thickBot="1">
      <c r="C14" s="18"/>
      <c r="D14" s="18"/>
      <c r="E14" s="18"/>
      <c r="F14" s="18"/>
      <c r="G14" s="19" t="s">
        <v>110</v>
      </c>
    </row>
    <row r="15" spans="1:7" ht="21" customHeight="1" thickBot="1">
      <c r="A15" s="67" t="s">
        <v>5</v>
      </c>
      <c r="B15" s="69" t="s">
        <v>0</v>
      </c>
      <c r="C15" s="81" t="s">
        <v>1</v>
      </c>
      <c r="D15" s="81" t="s">
        <v>2</v>
      </c>
      <c r="E15" s="71" t="s">
        <v>127</v>
      </c>
      <c r="F15" s="72"/>
      <c r="G15" s="73" t="s">
        <v>4</v>
      </c>
    </row>
    <row r="16" spans="1:7" ht="16.5" customHeight="1" thickBot="1">
      <c r="A16" s="83"/>
      <c r="B16" s="84"/>
      <c r="C16" s="85"/>
      <c r="D16" s="85"/>
      <c r="E16" s="38" t="s">
        <v>123</v>
      </c>
      <c r="F16" s="43" t="s">
        <v>138</v>
      </c>
      <c r="G16" s="75"/>
    </row>
    <row r="17" spans="1:7">
      <c r="A17" s="16" t="s">
        <v>134</v>
      </c>
      <c r="B17" s="17" t="s">
        <v>135</v>
      </c>
      <c r="C17" s="20">
        <v>0</v>
      </c>
      <c r="D17" s="20">
        <v>0</v>
      </c>
      <c r="E17" s="20">
        <v>9435</v>
      </c>
      <c r="F17" s="54">
        <v>9435</v>
      </c>
      <c r="G17" s="44">
        <f>C17+D17+F17</f>
        <v>9435</v>
      </c>
    </row>
    <row r="18" spans="1:7">
      <c r="A18" s="2" t="s">
        <v>115</v>
      </c>
      <c r="B18" s="1" t="s">
        <v>136</v>
      </c>
      <c r="C18" s="25">
        <v>0</v>
      </c>
      <c r="D18" s="25">
        <v>0</v>
      </c>
      <c r="E18" s="25">
        <v>4200</v>
      </c>
      <c r="F18" s="55">
        <v>4200</v>
      </c>
      <c r="G18" s="53">
        <f t="shared" ref="G18:G21" si="0">C18+D18+F18</f>
        <v>4200</v>
      </c>
    </row>
    <row r="19" spans="1:7">
      <c r="A19" s="2" t="s">
        <v>115</v>
      </c>
      <c r="B19" s="1" t="s">
        <v>139</v>
      </c>
      <c r="C19" s="25">
        <v>0</v>
      </c>
      <c r="D19" s="25">
        <v>0</v>
      </c>
      <c r="E19" s="25">
        <v>0</v>
      </c>
      <c r="F19" s="55">
        <v>244</v>
      </c>
      <c r="G19" s="53">
        <f t="shared" si="0"/>
        <v>244</v>
      </c>
    </row>
    <row r="20" spans="1:7" ht="15.75" thickBot="1">
      <c r="A20" s="50" t="s">
        <v>115</v>
      </c>
      <c r="B20" s="51" t="s">
        <v>140</v>
      </c>
      <c r="C20" s="52">
        <v>0</v>
      </c>
      <c r="D20" s="52">
        <v>0</v>
      </c>
      <c r="E20" s="52">
        <v>0</v>
      </c>
      <c r="F20" s="56">
        <v>3525</v>
      </c>
      <c r="G20" s="45">
        <f t="shared" si="0"/>
        <v>3525</v>
      </c>
    </row>
    <row r="21" spans="1:7" ht="15.75" thickBot="1">
      <c r="A21" s="79" t="s">
        <v>131</v>
      </c>
      <c r="B21" s="80"/>
      <c r="C21" s="21">
        <v>0</v>
      </c>
      <c r="D21" s="21">
        <v>0</v>
      </c>
      <c r="E21" s="21">
        <v>13635</v>
      </c>
      <c r="F21" s="21">
        <f>F17+F18+F19+F20</f>
        <v>17404</v>
      </c>
      <c r="G21" s="22">
        <f t="shared" si="0"/>
        <v>17404</v>
      </c>
    </row>
    <row r="22" spans="1:7">
      <c r="A22" s="42" t="s">
        <v>141</v>
      </c>
    </row>
  </sheetData>
  <mergeCells count="16">
    <mergeCell ref="G15:G16"/>
    <mergeCell ref="A2:G2"/>
    <mergeCell ref="A9:B9"/>
    <mergeCell ref="A13:G13"/>
    <mergeCell ref="A21:B21"/>
    <mergeCell ref="G4:G5"/>
    <mergeCell ref="D4:D5"/>
    <mergeCell ref="C4:C5"/>
    <mergeCell ref="B4:B5"/>
    <mergeCell ref="A4:A5"/>
    <mergeCell ref="E4:F4"/>
    <mergeCell ref="A15:A16"/>
    <mergeCell ref="B15:B16"/>
    <mergeCell ref="C15:C16"/>
    <mergeCell ref="D15:D16"/>
    <mergeCell ref="E15:F15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3.sz.m.-műk.bev.</vt:lpstr>
      <vt:lpstr>3.1.-3.1.4.sz.mell.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Gáspárné</cp:lastModifiedBy>
  <cp:lastPrinted>2014-02-21T18:52:42Z</cp:lastPrinted>
  <dcterms:created xsi:type="dcterms:W3CDTF">2014-02-09T08:54:17Z</dcterms:created>
  <dcterms:modified xsi:type="dcterms:W3CDTF">2014-11-14T22:00:21Z</dcterms:modified>
</cp:coreProperties>
</file>