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7170"/>
  </bookViews>
  <sheets>
    <sheet name="14.sz.m.-3 éves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8" i="1"/>
  <c r="K21"/>
  <c r="K22"/>
  <c r="K23"/>
  <c r="J22"/>
  <c r="J23"/>
  <c r="J21"/>
  <c r="I23"/>
  <c r="I22"/>
  <c r="I21"/>
  <c r="I12"/>
  <c r="I11"/>
  <c r="I10"/>
  <c r="I9"/>
  <c r="I7"/>
  <c r="C23"/>
  <c r="C21"/>
  <c r="D21" s="1"/>
  <c r="E21" s="1"/>
  <c r="D23"/>
  <c r="E23" s="1"/>
  <c r="E22"/>
  <c r="D22"/>
  <c r="C22"/>
  <c r="C7"/>
  <c r="C9"/>
  <c r="J17" l="1"/>
  <c r="D8"/>
  <c r="E8" s="1"/>
  <c r="D9"/>
  <c r="E9" s="1"/>
  <c r="D7"/>
  <c r="E7" s="1"/>
  <c r="J32"/>
  <c r="J27"/>
  <c r="J24"/>
  <c r="J30" s="1"/>
  <c r="J8"/>
  <c r="K8" s="1"/>
  <c r="J9"/>
  <c r="K9" s="1"/>
  <c r="J10"/>
  <c r="K10" s="1"/>
  <c r="J11"/>
  <c r="K11" s="1"/>
  <c r="J12"/>
  <c r="K12" s="1"/>
  <c r="J13"/>
  <c r="K13" s="1"/>
  <c r="J7"/>
  <c r="K7" s="1"/>
  <c r="D27"/>
  <c r="C27"/>
  <c r="D24"/>
  <c r="D30" s="1"/>
  <c r="C24"/>
  <c r="D17"/>
  <c r="C17"/>
  <c r="D14"/>
  <c r="D19" s="1"/>
  <c r="C14"/>
  <c r="I14"/>
  <c r="I27"/>
  <c r="I24"/>
  <c r="I17"/>
  <c r="I32" s="1"/>
  <c r="K14" l="1"/>
  <c r="J14"/>
  <c r="J31" s="1"/>
  <c r="C31"/>
  <c r="C19"/>
  <c r="D32"/>
  <c r="C30"/>
  <c r="C32"/>
  <c r="D33"/>
  <c r="D31"/>
  <c r="I30"/>
  <c r="I31"/>
  <c r="I19"/>
  <c r="J19" l="1"/>
  <c r="J33" s="1"/>
  <c r="C33"/>
  <c r="I33"/>
  <c r="K27" l="1"/>
  <c r="K24"/>
  <c r="K30" s="1"/>
  <c r="K17"/>
  <c r="K32" s="1"/>
  <c r="C8"/>
  <c r="K31" l="1"/>
  <c r="K19"/>
  <c r="K33" s="1"/>
  <c r="E27"/>
  <c r="E24"/>
  <c r="E17"/>
  <c r="E32" s="1"/>
  <c r="E14"/>
  <c r="E19" l="1"/>
  <c r="E31"/>
  <c r="E30"/>
  <c r="E33" l="1"/>
</calcChain>
</file>

<file path=xl/sharedStrings.xml><?xml version="1.0" encoding="utf-8"?>
<sst xmlns="http://schemas.openxmlformats.org/spreadsheetml/2006/main" count="94" uniqueCount="77">
  <si>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</si>
  <si>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</si>
  <si>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</si>
  <si>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</si>
  <si>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</si>
  <si>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</si>
  <si>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</si>
  <si>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</si>
  <si>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</si>
  <si>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</si>
  <si>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</si>
  <si>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</si>
  <si>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</si>
  <si>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</si>
  <si>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</si>
  <si>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</si>
  <si>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</si>
  <si>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</si>
  <si>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</si>
  <si>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</si>
  <si>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</si>
  <si>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</si>
  <si>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</si>
  <si>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</si>
  <si>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</si>
  <si>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</si>
  <si>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</si>
  <si>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</si>
  <si>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</si>
  <si>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</si>
  <si>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</si>
  <si>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</si>
  <si>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</si>
  <si>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</si>
  <si>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</si>
  <si>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</si>
  <si>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</si>
  <si>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</si>
  <si>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</si>
  <si>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</si>
  <si>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</si>
  <si>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</si>
  <si>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</si>
  <si>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</si>
  <si>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</si>
  <si>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</si>
  <si>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</si>
  <si>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</si>
  <si>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</si>
  <si>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</si>
  <si>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</si>
  <si>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</si>
  <si>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</si>
  <si>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</si>
  <si>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</si>
  <si>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</si>
  <si>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</si>
  <si>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</si>
  <si>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</si>
  <si>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</si>
  <si>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</si>
  <si>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</si>
  <si>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</si>
  <si>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</si>
  <si>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</si>
  <si>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</si>
  <si>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</si>
  <si>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</si>
  <si>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</si>
  <si>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2015.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</si>
  <si>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</si>
  <si>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</si>
  <si>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</si>
  <si>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</si>
  <si>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</si>
  <si>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</si>
  <si>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14 .sz.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</si>
</sst>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3" fontId="0" fillId="0" borderId="19" xfId="0" applyNumberFormat="1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1" fillId="0" borderId="11" xfId="0" applyFont="1" applyBorder="1"/>
    <xf numFmtId="0" fontId="1" fillId="0" borderId="12" xfId="0" applyFont="1" applyBorder="1"/>
    <xf numFmtId="3" fontId="1" fillId="0" borderId="13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14" xfId="0" applyNumberFormat="1" applyBorder="1"/>
    <xf numFmtId="3" fontId="0" fillId="0" borderId="8" xfId="0" applyNumberFormat="1" applyBorder="1"/>
    <xf numFmtId="3" fontId="0" fillId="0" borderId="17" xfId="0" applyNumberFormat="1" applyBorder="1"/>
    <xf numFmtId="3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1" fillId="0" borderId="3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21" xfId="0" applyBorder="1"/>
    <xf numFmtId="0" fontId="0" fillId="0" borderId="22" xfId="0" applyBorder="1"/>
    <xf numFmtId="0" fontId="1" fillId="0" borderId="23" xfId="0" applyFont="1" applyBorder="1"/>
    <xf numFmtId="0" fontId="0" fillId="0" borderId="20" xfId="0" applyBorder="1"/>
    <xf numFmtId="0" fontId="0" fillId="0" borderId="0" xfId="0" applyBorder="1"/>
    <xf numFmtId="3" fontId="1" fillId="0" borderId="2" xfId="0" applyNumberFormat="1" applyFont="1" applyBorder="1"/>
    <xf numFmtId="3" fontId="1" fillId="0" borderId="11" xfId="0" applyNumberFormat="1" applyFont="1" applyBorder="1"/>
    <xf numFmtId="3" fontId="0" fillId="0" borderId="36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1" fillId="0" borderId="38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4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3" fontId="0" fillId="0" borderId="42" xfId="0" applyNumberFormat="1" applyBorder="1"/>
    <xf numFmtId="3" fontId="0" fillId="0" borderId="43" xfId="0" applyNumberForma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0" fillId="0" borderId="44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C1" zoomScale="85" zoomScaleNormal="85" workbookViewId="0">
      <selection activeCell="C36" sqref="C36"/>
    </sheetView>
  </sheetViews>
  <sheetFormatPr defaultRowHeight="15"/>
  <cols>
    <col min="1" max="1" width="9.7109375" customWidth="1"/>
    <col min="2" max="2" width="38.7109375" customWidth="1"/>
    <col min="3" max="3" width="12.140625" customWidth="1"/>
    <col min="4" max="5" width="12.140625" style="1" customWidth="1"/>
    <col min="6" max="6" width="2.7109375" style="1" customWidth="1"/>
    <col min="7" max="7" width="9.85546875" style="1" customWidth="1"/>
    <col min="8" max="8" width="40" customWidth="1"/>
    <col min="9" max="9" width="12.140625" customWidth="1"/>
    <col min="10" max="11" width="12.140625" style="1" customWidth="1"/>
  </cols>
  <sheetData>
    <row r="1" spans="1:11">
      <c r="K1" s="20" t="s">
        <v>76</v>
      </c>
    </row>
    <row r="2" spans="1:11" ht="18.75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 thickBot="1">
      <c r="K3" s="20" t="s">
        <v>62</v>
      </c>
    </row>
    <row r="4" spans="1:11" ht="15.75" thickBot="1">
      <c r="A4" s="65" t="s">
        <v>2</v>
      </c>
      <c r="B4" s="66"/>
      <c r="C4" s="67"/>
      <c r="D4" s="67"/>
      <c r="E4" s="68"/>
      <c r="F4" s="32"/>
      <c r="G4" s="65" t="s">
        <v>4</v>
      </c>
      <c r="H4" s="66"/>
      <c r="I4" s="67"/>
      <c r="J4" s="67"/>
      <c r="K4" s="68"/>
    </row>
    <row r="5" spans="1:11" ht="15.75" thickBot="1">
      <c r="A5" s="79" t="s">
        <v>3</v>
      </c>
      <c r="B5" s="73" t="s">
        <v>0</v>
      </c>
      <c r="C5" s="70" t="s">
        <v>1</v>
      </c>
      <c r="D5" s="71"/>
      <c r="E5" s="72"/>
      <c r="F5" s="31"/>
      <c r="G5" s="75" t="s">
        <v>3</v>
      </c>
      <c r="H5" s="77" t="s">
        <v>0</v>
      </c>
      <c r="I5" s="70" t="s">
        <v>1</v>
      </c>
      <c r="J5" s="71"/>
      <c r="K5" s="72"/>
    </row>
    <row r="6" spans="1:11" ht="15.75" thickBot="1">
      <c r="A6" s="80"/>
      <c r="B6" s="74"/>
      <c r="C6" s="54" t="s">
        <v>69</v>
      </c>
      <c r="D6" s="38" t="s">
        <v>70</v>
      </c>
      <c r="E6" s="54" t="s">
        <v>71</v>
      </c>
      <c r="F6" s="39"/>
      <c r="G6" s="76"/>
      <c r="H6" s="78"/>
      <c r="I6" s="54" t="s">
        <v>69</v>
      </c>
      <c r="J6" s="38" t="s">
        <v>70</v>
      </c>
      <c r="K6" s="54" t="s">
        <v>71</v>
      </c>
    </row>
    <row r="7" spans="1:11">
      <c r="A7" s="14" t="s">
        <v>5</v>
      </c>
      <c r="B7" s="15" t="s">
        <v>66</v>
      </c>
      <c r="C7" s="56">
        <f>(136065)*1.05</f>
        <v>142868.25</v>
      </c>
      <c r="D7" s="56">
        <f>C7*1.05</f>
        <v>150011.66250000001</v>
      </c>
      <c r="E7" s="16">
        <f>D7*1.05</f>
        <v>157512.24562500001</v>
      </c>
      <c r="F7" s="21"/>
      <c r="G7" s="26" t="s">
        <v>11</v>
      </c>
      <c r="H7" s="40" t="s">
        <v>15</v>
      </c>
      <c r="I7" s="26">
        <f>150601*1.05</f>
        <v>158131.05000000002</v>
      </c>
      <c r="J7" s="56">
        <f>I7*1.05</f>
        <v>166037.60250000004</v>
      </c>
      <c r="K7" s="16">
        <f>J7*1.05</f>
        <v>174339.48262500003</v>
      </c>
    </row>
    <row r="8" spans="1:11">
      <c r="A8" s="3" t="s">
        <v>6</v>
      </c>
      <c r="B8" s="2" t="s">
        <v>7</v>
      </c>
      <c r="C8" s="55">
        <f>171806*1.05</f>
        <v>180396.30000000002</v>
      </c>
      <c r="D8" s="55">
        <f t="shared" ref="D8:E8" si="0">C8*1.05</f>
        <v>189416.11500000002</v>
      </c>
      <c r="E8" s="4">
        <f t="shared" si="0"/>
        <v>198886.92075000002</v>
      </c>
      <c r="F8" s="22"/>
      <c r="G8" s="27" t="s">
        <v>12</v>
      </c>
      <c r="H8" s="41" t="s">
        <v>64</v>
      </c>
      <c r="I8" s="27">
        <f>(40088)*1.05</f>
        <v>42092.4</v>
      </c>
      <c r="J8" s="55">
        <f t="shared" ref="J8:K8" si="1">I8*1.05</f>
        <v>44197.020000000004</v>
      </c>
      <c r="K8" s="4">
        <f t="shared" si="1"/>
        <v>46406.871000000006</v>
      </c>
    </row>
    <row r="9" spans="1:11">
      <c r="A9" s="3" t="s">
        <v>8</v>
      </c>
      <c r="B9" s="2" t="s">
        <v>9</v>
      </c>
      <c r="C9" s="55">
        <f>61860*1.05</f>
        <v>64953</v>
      </c>
      <c r="D9" s="55">
        <f t="shared" ref="D9:E9" si="2">C9*1.05</f>
        <v>68200.650000000009</v>
      </c>
      <c r="E9" s="4">
        <f t="shared" si="2"/>
        <v>71610.68250000001</v>
      </c>
      <c r="F9" s="22"/>
      <c r="G9" s="27" t="s">
        <v>13</v>
      </c>
      <c r="H9" s="41" t="s">
        <v>16</v>
      </c>
      <c r="I9" s="27">
        <f>135275*1.05</f>
        <v>142038.75</v>
      </c>
      <c r="J9" s="55">
        <f t="shared" ref="J9:K9" si="3">I9*1.05</f>
        <v>149140.6875</v>
      </c>
      <c r="K9" s="4">
        <f t="shared" si="3"/>
        <v>156597.72187500002</v>
      </c>
    </row>
    <row r="10" spans="1:11">
      <c r="A10" s="3" t="s">
        <v>30</v>
      </c>
      <c r="B10" s="2" t="s">
        <v>31</v>
      </c>
      <c r="C10" s="34">
        <v>0</v>
      </c>
      <c r="D10" s="50">
        <v>0</v>
      </c>
      <c r="E10" s="4">
        <v>0</v>
      </c>
      <c r="F10" s="22"/>
      <c r="G10" s="27" t="s">
        <v>14</v>
      </c>
      <c r="H10" s="41" t="s">
        <v>17</v>
      </c>
      <c r="I10" s="27">
        <f>10959*1.05</f>
        <v>11506.95</v>
      </c>
      <c r="J10" s="55">
        <f t="shared" ref="J10:K10" si="4">I10*1.05</f>
        <v>12082.297500000001</v>
      </c>
      <c r="K10" s="4">
        <f t="shared" si="4"/>
        <v>12686.412375000002</v>
      </c>
    </row>
    <row r="11" spans="1:11">
      <c r="A11" s="3"/>
      <c r="B11" s="2"/>
      <c r="C11" s="34"/>
      <c r="D11" s="50"/>
      <c r="E11" s="4"/>
      <c r="F11" s="22"/>
      <c r="G11" s="27" t="s">
        <v>18</v>
      </c>
      <c r="H11" s="41" t="s">
        <v>19</v>
      </c>
      <c r="I11" s="27">
        <f>(30960)*1.05</f>
        <v>32508</v>
      </c>
      <c r="J11" s="55">
        <f t="shared" ref="J11:K11" si="5">I11*1.05</f>
        <v>34133.4</v>
      </c>
      <c r="K11" s="4">
        <f t="shared" si="5"/>
        <v>35840.07</v>
      </c>
    </row>
    <row r="12" spans="1:11">
      <c r="A12" s="3"/>
      <c r="B12" s="2"/>
      <c r="C12" s="34"/>
      <c r="D12" s="50"/>
      <c r="E12" s="4"/>
      <c r="F12" s="22"/>
      <c r="G12" s="27"/>
      <c r="H12" s="41" t="s">
        <v>20</v>
      </c>
      <c r="I12" s="27">
        <f>(5232)*1.05</f>
        <v>5493.6</v>
      </c>
      <c r="J12" s="55">
        <f t="shared" ref="J12:K12" si="6">I12*1.05</f>
        <v>5768.2800000000007</v>
      </c>
      <c r="K12" s="4">
        <f t="shared" si="6"/>
        <v>6056.6940000000013</v>
      </c>
    </row>
    <row r="13" spans="1:11" ht="15.75" thickBot="1">
      <c r="A13" s="60"/>
      <c r="B13" s="61"/>
      <c r="C13" s="62"/>
      <c r="D13" s="63"/>
      <c r="E13" s="64"/>
      <c r="F13" s="23"/>
      <c r="G13" s="28"/>
      <c r="H13" s="42" t="s">
        <v>21</v>
      </c>
      <c r="I13" s="57">
        <v>0</v>
      </c>
      <c r="J13" s="59">
        <f t="shared" ref="J13:K13" si="7">I13*1.05</f>
        <v>0</v>
      </c>
      <c r="K13" s="58">
        <f t="shared" si="7"/>
        <v>0</v>
      </c>
    </row>
    <row r="14" spans="1:11" ht="15.75" thickBot="1">
      <c r="A14" s="17" t="s">
        <v>57</v>
      </c>
      <c r="B14" s="18" t="s">
        <v>22</v>
      </c>
      <c r="C14" s="19">
        <f t="shared" ref="C14:D14" si="8">C7+C8+C9+C10</f>
        <v>388217.55000000005</v>
      </c>
      <c r="D14" s="19">
        <f t="shared" si="8"/>
        <v>407628.42750000005</v>
      </c>
      <c r="E14" s="19">
        <f>E7+E8+E9+E10</f>
        <v>428009.84887500003</v>
      </c>
      <c r="F14" s="24"/>
      <c r="G14" s="17" t="s">
        <v>57</v>
      </c>
      <c r="H14" s="43" t="s">
        <v>23</v>
      </c>
      <c r="I14" s="47">
        <f>SUM(I7:I11)</f>
        <v>386277.15</v>
      </c>
      <c r="J14" s="47">
        <f>SUM(J7:J11)</f>
        <v>405591.00750000007</v>
      </c>
      <c r="K14" s="46">
        <f>SUM(K7:K11)</f>
        <v>425870.55787500006</v>
      </c>
    </row>
    <row r="15" spans="1:11">
      <c r="A15" s="5"/>
      <c r="B15" s="6"/>
      <c r="C15" s="36"/>
      <c r="D15" s="52"/>
      <c r="E15" s="7"/>
      <c r="F15" s="21"/>
      <c r="G15" s="29"/>
      <c r="H15" s="44"/>
      <c r="I15" s="29"/>
      <c r="J15" s="21"/>
      <c r="K15" s="7"/>
    </row>
    <row r="16" spans="1:11" ht="15.75" thickBot="1">
      <c r="A16" s="8" t="s">
        <v>24</v>
      </c>
      <c r="B16" s="9" t="s">
        <v>40</v>
      </c>
      <c r="C16" s="35">
        <v>0</v>
      </c>
      <c r="D16" s="51">
        <v>0</v>
      </c>
      <c r="E16" s="10">
        <v>0</v>
      </c>
      <c r="F16" s="23"/>
      <c r="G16" s="28" t="s">
        <v>25</v>
      </c>
      <c r="H16" s="42" t="s">
        <v>41</v>
      </c>
      <c r="I16" s="28">
        <v>0</v>
      </c>
      <c r="J16" s="23">
        <v>0</v>
      </c>
      <c r="K16" s="10">
        <v>0</v>
      </c>
    </row>
    <row r="17" spans="1:11" ht="15.75" thickBot="1">
      <c r="A17" s="17" t="s">
        <v>56</v>
      </c>
      <c r="B17" s="18" t="s">
        <v>68</v>
      </c>
      <c r="C17" s="19">
        <f t="shared" ref="C17:D17" si="9">C16</f>
        <v>0</v>
      </c>
      <c r="D17" s="19">
        <f t="shared" si="9"/>
        <v>0</v>
      </c>
      <c r="E17" s="19">
        <f>E16</f>
        <v>0</v>
      </c>
      <c r="F17" s="24"/>
      <c r="G17" s="17" t="s">
        <v>56</v>
      </c>
      <c r="H17" s="43" t="s">
        <v>42</v>
      </c>
      <c r="I17" s="47">
        <f>I16</f>
        <v>0</v>
      </c>
      <c r="J17" s="47">
        <f>J16</f>
        <v>0</v>
      </c>
      <c r="K17" s="19">
        <f>K16</f>
        <v>0</v>
      </c>
    </row>
    <row r="18" spans="1:11" ht="15.75" thickBot="1">
      <c r="A18" s="11"/>
      <c r="B18" s="12"/>
      <c r="C18" s="37"/>
      <c r="D18" s="53"/>
      <c r="E18" s="13"/>
      <c r="F18" s="25"/>
      <c r="G18" s="11"/>
      <c r="H18" s="45"/>
      <c r="I18" s="30"/>
      <c r="J18" s="25"/>
      <c r="K18" s="13"/>
    </row>
    <row r="19" spans="1:11" ht="15.75" thickBot="1">
      <c r="A19" s="17" t="s">
        <v>55</v>
      </c>
      <c r="B19" s="18" t="s">
        <v>32</v>
      </c>
      <c r="C19" s="19">
        <f t="shared" ref="C19:D19" si="10">C14+C17</f>
        <v>388217.55000000005</v>
      </c>
      <c r="D19" s="19">
        <f t="shared" si="10"/>
        <v>407628.42750000005</v>
      </c>
      <c r="E19" s="19">
        <f>E14+E17</f>
        <v>428009.84887500003</v>
      </c>
      <c r="F19" s="24"/>
      <c r="G19" s="17" t="s">
        <v>55</v>
      </c>
      <c r="H19" s="43" t="s">
        <v>33</v>
      </c>
      <c r="I19" s="47">
        <f>I14+I17</f>
        <v>386277.15</v>
      </c>
      <c r="J19" s="47">
        <f>J14+J17</f>
        <v>405591.00750000007</v>
      </c>
      <c r="K19" s="19">
        <f>K14+K17</f>
        <v>425870.55787500006</v>
      </c>
    </row>
    <row r="20" spans="1:11">
      <c r="A20" s="14"/>
      <c r="B20" s="15"/>
      <c r="C20" s="33"/>
      <c r="D20" s="49"/>
      <c r="E20" s="16"/>
      <c r="F20" s="21"/>
      <c r="G20" s="26"/>
      <c r="H20" s="40"/>
      <c r="I20" s="26"/>
      <c r="J20" s="48"/>
      <c r="K20" s="16"/>
    </row>
    <row r="21" spans="1:11">
      <c r="A21" s="3" t="s">
        <v>10</v>
      </c>
      <c r="B21" s="2" t="s">
        <v>65</v>
      </c>
      <c r="C21" s="34">
        <f>256*1.05</f>
        <v>268.8</v>
      </c>
      <c r="D21" s="50">
        <f>C21*1.05</f>
        <v>282.24</v>
      </c>
      <c r="E21" s="4">
        <f>D21*1.05</f>
        <v>296.35200000000003</v>
      </c>
      <c r="F21" s="22"/>
      <c r="G21" s="27" t="s">
        <v>34</v>
      </c>
      <c r="H21" s="41" t="s">
        <v>35</v>
      </c>
      <c r="I21" s="27">
        <f>6551*1.05</f>
        <v>6878.55</v>
      </c>
      <c r="J21" s="22">
        <f>I21*1.05</f>
        <v>7222.4775000000009</v>
      </c>
      <c r="K21" s="4">
        <f>J21*1.05</f>
        <v>7583.6013750000011</v>
      </c>
    </row>
    <row r="22" spans="1:11">
      <c r="A22" s="3" t="s">
        <v>26</v>
      </c>
      <c r="B22" s="2" t="s">
        <v>27</v>
      </c>
      <c r="C22" s="34">
        <f>5400*1.05</f>
        <v>5670</v>
      </c>
      <c r="D22" s="50">
        <f>C22*1.05</f>
        <v>5953.5</v>
      </c>
      <c r="E22" s="4">
        <f>D22*1.05</f>
        <v>6251.1750000000002</v>
      </c>
      <c r="F22" s="22"/>
      <c r="G22" s="27" t="s">
        <v>36</v>
      </c>
      <c r="H22" s="41" t="s">
        <v>37</v>
      </c>
      <c r="I22" s="27">
        <f>953*1.05</f>
        <v>1000.6500000000001</v>
      </c>
      <c r="J22" s="22">
        <f t="shared" ref="J22:K23" si="11">I22*1.05</f>
        <v>1050.6825000000001</v>
      </c>
      <c r="K22" s="4">
        <f t="shared" si="11"/>
        <v>1103.2166250000002</v>
      </c>
    </row>
    <row r="23" spans="1:11" ht="15.75" thickBot="1">
      <c r="A23" s="60" t="s">
        <v>28</v>
      </c>
      <c r="B23" s="61" t="s">
        <v>29</v>
      </c>
      <c r="C23" s="62">
        <f>12000*1.05</f>
        <v>12600</v>
      </c>
      <c r="D23" s="63">
        <f>C23*1.05</f>
        <v>13230</v>
      </c>
      <c r="E23" s="64">
        <f>D23*1.05</f>
        <v>13891.5</v>
      </c>
      <c r="F23" s="23"/>
      <c r="G23" s="57" t="s">
        <v>38</v>
      </c>
      <c r="H23" s="62" t="s">
        <v>39</v>
      </c>
      <c r="I23" s="57">
        <f>12000*1.05</f>
        <v>12600</v>
      </c>
      <c r="J23" s="81">
        <f t="shared" si="11"/>
        <v>13230</v>
      </c>
      <c r="K23" s="64">
        <f t="shared" si="11"/>
        <v>13891.5</v>
      </c>
    </row>
    <row r="24" spans="1:11" ht="15.75" thickBot="1">
      <c r="A24" s="17" t="s">
        <v>54</v>
      </c>
      <c r="B24" s="18" t="s">
        <v>74</v>
      </c>
      <c r="C24" s="19">
        <f t="shared" ref="C24:D24" si="12">SUM(C21:C23)</f>
        <v>18538.8</v>
      </c>
      <c r="D24" s="19">
        <f t="shared" si="12"/>
        <v>19465.739999999998</v>
      </c>
      <c r="E24" s="19">
        <f>SUM(E21:E23)</f>
        <v>20439.027000000002</v>
      </c>
      <c r="F24" s="24"/>
      <c r="G24" s="17" t="s">
        <v>54</v>
      </c>
      <c r="H24" s="43" t="s">
        <v>72</v>
      </c>
      <c r="I24" s="47">
        <f>SUM(I21:I23)</f>
        <v>20479.2</v>
      </c>
      <c r="J24" s="47">
        <f>SUM(J21:J23)</f>
        <v>21503.160000000003</v>
      </c>
      <c r="K24" s="19">
        <f>SUM(K21:K23)</f>
        <v>22578.317999999999</v>
      </c>
    </row>
    <row r="25" spans="1:11">
      <c r="A25" s="5"/>
      <c r="B25" s="6"/>
      <c r="C25" s="36"/>
      <c r="D25" s="52"/>
      <c r="E25" s="7"/>
      <c r="F25" s="21"/>
      <c r="G25" s="29"/>
      <c r="H25" s="44"/>
      <c r="I25" s="29"/>
      <c r="J25" s="21"/>
      <c r="K25" s="7"/>
    </row>
    <row r="26" spans="1:11" ht="15.75" thickBot="1">
      <c r="A26" s="8" t="s">
        <v>24</v>
      </c>
      <c r="B26" s="9" t="s">
        <v>67</v>
      </c>
      <c r="C26" s="35">
        <v>0</v>
      </c>
      <c r="D26" s="51">
        <v>0</v>
      </c>
      <c r="E26" s="10">
        <v>0</v>
      </c>
      <c r="F26" s="23"/>
      <c r="G26" s="28" t="s">
        <v>25</v>
      </c>
      <c r="H26" s="42" t="s">
        <v>43</v>
      </c>
      <c r="I26" s="28">
        <v>0</v>
      </c>
      <c r="J26" s="23">
        <v>0</v>
      </c>
      <c r="K26" s="10">
        <v>0</v>
      </c>
    </row>
    <row r="27" spans="1:11" ht="15.75" thickBot="1">
      <c r="A27" s="17" t="s">
        <v>53</v>
      </c>
      <c r="B27" s="18" t="s">
        <v>73</v>
      </c>
      <c r="C27" s="19">
        <f t="shared" ref="C27:D27" si="13">C26</f>
        <v>0</v>
      </c>
      <c r="D27" s="19">
        <f t="shared" si="13"/>
        <v>0</v>
      </c>
      <c r="E27" s="19">
        <f>E26</f>
        <v>0</v>
      </c>
      <c r="F27" s="24"/>
      <c r="G27" s="17" t="s">
        <v>53</v>
      </c>
      <c r="H27" s="43" t="s">
        <v>44</v>
      </c>
      <c r="I27" s="47">
        <f>I26</f>
        <v>0</v>
      </c>
      <c r="J27" s="47">
        <f>J26</f>
        <v>0</v>
      </c>
      <c r="K27" s="19">
        <f>K26</f>
        <v>0</v>
      </c>
    </row>
    <row r="28" spans="1:11">
      <c r="A28" s="5"/>
      <c r="B28" s="6" t="s">
        <v>45</v>
      </c>
      <c r="C28" s="36">
        <v>0</v>
      </c>
      <c r="D28" s="52">
        <v>0</v>
      </c>
      <c r="E28" s="7">
        <v>0</v>
      </c>
      <c r="F28" s="21"/>
      <c r="G28" s="29"/>
      <c r="H28" s="44"/>
      <c r="I28" s="29"/>
      <c r="J28" s="21"/>
      <c r="K28" s="7">
        <v>0</v>
      </c>
    </row>
    <row r="29" spans="1:11" ht="15.75" thickBot="1">
      <c r="A29" s="11"/>
      <c r="B29" s="12"/>
      <c r="C29" s="37"/>
      <c r="D29" s="53"/>
      <c r="E29" s="13"/>
      <c r="F29" s="25"/>
      <c r="G29" s="30"/>
      <c r="H29" s="45"/>
      <c r="I29" s="30">
        <v>0</v>
      </c>
      <c r="J29" s="25">
        <v>0</v>
      </c>
      <c r="K29" s="13">
        <v>0</v>
      </c>
    </row>
    <row r="30" spans="1:11" ht="15.75" thickBot="1">
      <c r="A30" s="17" t="s">
        <v>52</v>
      </c>
      <c r="B30" s="18" t="s">
        <v>75</v>
      </c>
      <c r="C30" s="19">
        <f t="shared" ref="C30:D30" si="14">C24+C27</f>
        <v>18538.8</v>
      </c>
      <c r="D30" s="19">
        <f t="shared" si="14"/>
        <v>19465.739999999998</v>
      </c>
      <c r="E30" s="19">
        <f>E24+E27</f>
        <v>20439.027000000002</v>
      </c>
      <c r="F30" s="24"/>
      <c r="G30" s="17" t="s">
        <v>52</v>
      </c>
      <c r="H30" s="43" t="s">
        <v>46</v>
      </c>
      <c r="I30" s="47">
        <f>I24+I27</f>
        <v>20479.2</v>
      </c>
      <c r="J30" s="47">
        <f>J24+J27</f>
        <v>21503.160000000003</v>
      </c>
      <c r="K30" s="19">
        <f>K24+K27</f>
        <v>22578.317999999999</v>
      </c>
    </row>
    <row r="31" spans="1:11" ht="15.75" thickBot="1">
      <c r="A31" s="17" t="s">
        <v>51</v>
      </c>
      <c r="B31" s="18" t="s">
        <v>47</v>
      </c>
      <c r="C31" s="19">
        <f t="shared" ref="C31:D31" si="15">C14+C24</f>
        <v>406756.35000000003</v>
      </c>
      <c r="D31" s="19">
        <f t="shared" si="15"/>
        <v>427094.16750000004</v>
      </c>
      <c r="E31" s="19">
        <f>E14+E24</f>
        <v>448448.87587500003</v>
      </c>
      <c r="F31" s="24"/>
      <c r="G31" s="17" t="s">
        <v>51</v>
      </c>
      <c r="H31" s="43" t="s">
        <v>59</v>
      </c>
      <c r="I31" s="47">
        <f>I14+I24</f>
        <v>406756.35000000003</v>
      </c>
      <c r="J31" s="47">
        <f>J14+J24</f>
        <v>427094.1675000001</v>
      </c>
      <c r="K31" s="19">
        <f>K14+K24</f>
        <v>448448.87587500003</v>
      </c>
    </row>
    <row r="32" spans="1:11" ht="15.75" thickBot="1">
      <c r="A32" s="17" t="s">
        <v>50</v>
      </c>
      <c r="B32" s="18" t="s">
        <v>48</v>
      </c>
      <c r="C32" s="19">
        <f t="shared" ref="C32:D32" si="16">C17+C27</f>
        <v>0</v>
      </c>
      <c r="D32" s="19">
        <f t="shared" si="16"/>
        <v>0</v>
      </c>
      <c r="E32" s="19">
        <f>E17+E27</f>
        <v>0</v>
      </c>
      <c r="F32" s="24"/>
      <c r="G32" s="17" t="s">
        <v>50</v>
      </c>
      <c r="H32" s="43" t="s">
        <v>60</v>
      </c>
      <c r="I32" s="47">
        <f>I17+I27</f>
        <v>0</v>
      </c>
      <c r="J32" s="47">
        <f>J17+J27</f>
        <v>0</v>
      </c>
      <c r="K32" s="19">
        <f>K17+K27</f>
        <v>0</v>
      </c>
    </row>
    <row r="33" spans="1:11" ht="15.75" thickBot="1">
      <c r="A33" s="17" t="s">
        <v>49</v>
      </c>
      <c r="B33" s="18" t="s">
        <v>58</v>
      </c>
      <c r="C33" s="19">
        <f t="shared" ref="C33:D33" si="17">C19+C30</f>
        <v>406756.35000000003</v>
      </c>
      <c r="D33" s="19">
        <f t="shared" si="17"/>
        <v>427094.16750000004</v>
      </c>
      <c r="E33" s="19">
        <f>E19+E30</f>
        <v>448448.87587500003</v>
      </c>
      <c r="F33" s="24"/>
      <c r="G33" s="17" t="s">
        <v>49</v>
      </c>
      <c r="H33" s="43" t="s">
        <v>61</v>
      </c>
      <c r="I33" s="47">
        <f>I19+I30</f>
        <v>406756.35000000003</v>
      </c>
      <c r="J33" s="47">
        <f>J19+J30</f>
        <v>427094.1675000001</v>
      </c>
      <c r="K33" s="19">
        <f>K19+K30</f>
        <v>448448.87587500003</v>
      </c>
    </row>
  </sheetData>
  <mergeCells count="9">
    <mergeCell ref="A4:E4"/>
    <mergeCell ref="G4:K4"/>
    <mergeCell ref="A2:K2"/>
    <mergeCell ref="C5:E5"/>
    <mergeCell ref="B5:B6"/>
    <mergeCell ref="I5:K5"/>
    <mergeCell ref="G5:G6"/>
    <mergeCell ref="H5:H6"/>
    <mergeCell ref="A5:A6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2014-02-23T15:30:10Z</cp:lastPrinted>
  <dcterms:created xsi:type="dcterms:W3CDTF">2014-02-09T07:06:29Z</dcterms:created>
  <dcterms:modified xsi:type="dcterms:W3CDTF">2014-07-25T15:49:29Z</dcterms:modified>
</cp:coreProperties>
</file>