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60" windowWidth="7905" windowHeight="9120" activeTab="0"/>
  </bookViews>
  <sheets>
    <sheet name="Általános támogatás 2015." sheetId="1" r:id="rId1"/>
  </sheets>
  <definedNames>
    <definedName name="_xlnm.Print_Area" localSheetId="0">'Általános támogatás 2015.'!$A$1:$G$100</definedName>
  </definedNames>
  <calcPr fullCalcOnLoad="1"/>
</workbook>
</file>

<file path=xl/comments1.xml><?xml version="1.0" encoding="utf-8"?>
<comments xmlns="http://schemas.openxmlformats.org/spreadsheetml/2006/main">
  <authors>
    <author>Kati</author>
  </authors>
  <commentList>
    <comment ref="D43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D45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</commentList>
</comments>
</file>

<file path=xl/sharedStrings.xml><?xml version="1.0" encoding="utf-8"?>
<sst xmlns="http://schemas.openxmlformats.org/spreadsheetml/2006/main" count="158" uniqueCount="85">
  <si>
    <t>Családsegítés</t>
  </si>
  <si>
    <t>3/8</t>
  </si>
  <si>
    <t>kód</t>
  </si>
  <si>
    <t>Jogcím</t>
  </si>
  <si>
    <t>Mell./</t>
  </si>
  <si>
    <t>Iskola</t>
  </si>
  <si>
    <t>Óvoda</t>
  </si>
  <si>
    <t>Jogcíme</t>
  </si>
  <si>
    <t>Eredeti előirányzatok</t>
  </si>
  <si>
    <t>fő</t>
  </si>
  <si>
    <t>Ft</t>
  </si>
  <si>
    <t>Üdülő helyi feladatok</t>
  </si>
  <si>
    <t>Összesen:</t>
  </si>
  <si>
    <t>Önkormányzati hivatal működésének támogatása</t>
  </si>
  <si>
    <t>Közvilágítás fenntartásának támogatása</t>
  </si>
  <si>
    <t>Közutak fenntartásának támogatása</t>
  </si>
  <si>
    <t>óvodapedagógusok elismert létszáma</t>
  </si>
  <si>
    <t>óvodapedagógusok nevelő munkáját közvetlenül segítők száma</t>
  </si>
  <si>
    <t>mennyiségi egység</t>
  </si>
  <si>
    <t>új mutató</t>
  </si>
  <si>
    <t>összesen forint</t>
  </si>
  <si>
    <t>II.I.(1) 2</t>
  </si>
  <si>
    <t>II.I.(2) 2</t>
  </si>
  <si>
    <t>II.3.b (1)</t>
  </si>
  <si>
    <t>Ingyenes és kedvezményes gyermekétkeztetés támogatása</t>
  </si>
  <si>
    <t xml:space="preserve">II.3b.(5) </t>
  </si>
  <si>
    <t>Települési önkormányzatok szociális és gyermekjóléti feladatainak támogatása</t>
  </si>
  <si>
    <t xml:space="preserve">III.2. </t>
  </si>
  <si>
    <t>Hozzájárulás és pénzbeli szociális ellátásokhoz</t>
  </si>
  <si>
    <t xml:space="preserve">III.3. </t>
  </si>
  <si>
    <t>A helyi önkormányzatok működésének támogatása</t>
  </si>
  <si>
    <t>I.I.b)</t>
  </si>
  <si>
    <t>I.I.a)</t>
  </si>
  <si>
    <t>Település-üzemeltetéshez kapcsolódó feladatellátás támogatása összesen</t>
  </si>
  <si>
    <t>I.1.ba)</t>
  </si>
  <si>
    <t>Zöldterület-gazdálkodással kapcsolatos feladatok ellátásának támogatása</t>
  </si>
  <si>
    <t>I.I.bb)</t>
  </si>
  <si>
    <t>I.I.bd)</t>
  </si>
  <si>
    <t>I.I.c)</t>
  </si>
  <si>
    <t>Összes támogatás</t>
  </si>
  <si>
    <t>Gyermekjóléti szolgálat</t>
  </si>
  <si>
    <t xml:space="preserve">Könyvtári, közművelődési és múzeumi feladatok támogtása </t>
  </si>
  <si>
    <t>Nyilvános könyvtári ellátási és közművelődési feladatokhoz</t>
  </si>
  <si>
    <t>IV.1.a.</t>
  </si>
  <si>
    <t>Központosított előirányzatok</t>
  </si>
  <si>
    <t>Üdülőhelyi feladatok támogatása</t>
  </si>
  <si>
    <t>Lakott külterülettel kapcsolatos feladatok támogatása</t>
  </si>
  <si>
    <t>ÖNKORMÁNYZAT ÖSSZES TÁMOGATÁSA</t>
  </si>
  <si>
    <t xml:space="preserve">Önkormányzat 2014.évi állami hozzájárulásaink jogcímenkénti bemutatása </t>
  </si>
  <si>
    <t>Gyermekétkezés dolgozók finanszírozása</t>
  </si>
  <si>
    <t>óvodapedegógusok pótlólagos összeg</t>
  </si>
  <si>
    <t xml:space="preserve"> </t>
  </si>
  <si>
    <t>II.I.(3) 2</t>
  </si>
  <si>
    <t>Óvodaműködési támogatás (napi 8 óránál kevesebb)</t>
  </si>
  <si>
    <t>Óvodaműködési támogatás (napi 8 órát meghaladó)</t>
  </si>
  <si>
    <t xml:space="preserve">II.2.(2) I </t>
  </si>
  <si>
    <t xml:space="preserve">II.2.(8) I </t>
  </si>
  <si>
    <t>II.2.(8) 2</t>
  </si>
  <si>
    <t>II.2.(2) 2</t>
  </si>
  <si>
    <t>III.5. b</t>
  </si>
  <si>
    <t>Gyermekétkeztetés üzemeltetési támogatása</t>
  </si>
  <si>
    <r>
      <t>Pilisborosjenő község Önkormányzata 2014. évi költségvetésről és a költségvetés végrehajtásának szabályairól szóló  /2015.(  .  .) önkormányzati rendelet</t>
    </r>
    <r>
      <rPr>
        <b/>
        <sz val="10"/>
        <color indexed="8"/>
        <rFont val="Times New Roman"/>
        <family val="1"/>
      </rPr>
      <t xml:space="preserve"> 20. sz.</t>
    </r>
    <r>
      <rPr>
        <sz val="10"/>
        <color indexed="8"/>
        <rFont val="Times New Roman"/>
        <family val="1"/>
      </rPr>
      <t xml:space="preserve"> melléklete</t>
    </r>
  </si>
  <si>
    <t>Pilisborosjenő Község Önkormányzatának 2015. évi  költségvetése</t>
  </si>
  <si>
    <t>2015.évben 12 hónapra</t>
  </si>
  <si>
    <t>Egyéb önkormányzati feladatok támogatás</t>
  </si>
  <si>
    <t>V</t>
  </si>
  <si>
    <t xml:space="preserve">Beszámítás összege </t>
  </si>
  <si>
    <t>Tényleges támogatás (I.I.b) + I.I.c))-beszámítás</t>
  </si>
  <si>
    <t>Megbontás</t>
  </si>
  <si>
    <t>Beszámítás utáni tényleges támogatás</t>
  </si>
  <si>
    <t>Beszámítás</t>
  </si>
  <si>
    <t>I.I.bc)</t>
  </si>
  <si>
    <t>Köztemető fenntartásának támogatása</t>
  </si>
  <si>
    <t>I.I.e)</t>
  </si>
  <si>
    <t>Üdülő helyi feladatok támogatása (idegenforg.adó)</t>
  </si>
  <si>
    <t xml:space="preserve">III.3.aa (1) </t>
  </si>
  <si>
    <t xml:space="preserve">III.3.aa (2) </t>
  </si>
  <si>
    <t>2015.évben 8 hónapra</t>
  </si>
  <si>
    <t>2015.évben 4 hónapra</t>
  </si>
  <si>
    <t>Egyes szociális és gyermekjóléti feladatok tám.</t>
  </si>
  <si>
    <t>2015. év</t>
  </si>
  <si>
    <t>II.I.(1) 1</t>
  </si>
  <si>
    <t>II.I.(2) 1</t>
  </si>
  <si>
    <t>Összesen 2015. évre</t>
  </si>
  <si>
    <t>Pilisborosjenő, 2015. február 26.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</si>
</sst>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\e&quot;Ft&quot;"/>
    <numFmt numFmtId="165" formatCode="_-* #,##0\ _F_t_-;\-* #,##0\ _F_t_-;_-* &quot;-&quot;??\ _F_t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\ _F_t_-;\-* #,##0.0\ _F_t_-;_-* &quot;-&quot;??\ _F_t_-;_-@_-"/>
    <numFmt numFmtId="173" formatCode="#,##0.0"/>
    <numFmt numFmtId="174" formatCode="0.000"/>
    <numFmt numFmtId="175" formatCode="0.00000"/>
    <numFmt numFmtId="176" formatCode="0.0000"/>
    <numFmt numFmtId="177" formatCode="[$€-2]\ #\ ##,000_);[Red]\([$€-2]\ #\ ##,000\)"/>
    <numFmt numFmtId="178" formatCode="0.00000000"/>
    <numFmt numFmtId="179" formatCode="0.0000000"/>
    <numFmt numFmtId="180" formatCode="0.000000"/>
    <numFmt numFmtId="181" formatCode="#,##0.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>
      <alignment/>
      <protection/>
    </xf>
    <xf numFmtId="0" fontId="9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0" fontId="9" fillId="0" borderId="12" xfId="57" applyFill="1" applyBorder="1">
      <alignment/>
      <protection/>
    </xf>
    <xf numFmtId="0" fontId="9" fillId="0" borderId="13" xfId="57" applyFill="1" applyBorder="1">
      <alignment/>
      <protection/>
    </xf>
    <xf numFmtId="0" fontId="20" fillId="0" borderId="14" xfId="57" applyFont="1" applyFill="1" applyBorder="1">
      <alignment/>
      <protection/>
    </xf>
    <xf numFmtId="0" fontId="2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5" xfId="0" applyBorder="1" applyAlignment="1">
      <alignment/>
    </xf>
    <xf numFmtId="0" fontId="20" fillId="0" borderId="16" xfId="57" applyFont="1" applyFill="1" applyBorder="1" applyAlignment="1">
      <alignment horizontal="center"/>
      <protection/>
    </xf>
    <xf numFmtId="0" fontId="9" fillId="0" borderId="0" xfId="57" applyFill="1" applyBorder="1">
      <alignment/>
      <protection/>
    </xf>
    <xf numFmtId="0" fontId="20" fillId="0" borderId="17" xfId="57" applyFont="1" applyFill="1" applyBorder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0" xfId="57" applyFill="1" applyBorder="1">
      <alignment/>
      <protection/>
    </xf>
    <xf numFmtId="0" fontId="0" fillId="0" borderId="21" xfId="0" applyBorder="1" applyAlignment="1">
      <alignment/>
    </xf>
    <xf numFmtId="0" fontId="9" fillId="0" borderId="12" xfId="57" applyFont="1" applyFill="1" applyBorder="1">
      <alignment/>
      <protection/>
    </xf>
    <xf numFmtId="3" fontId="0" fillId="16" borderId="22" xfId="0" applyNumberFormat="1" applyFont="1" applyFill="1" applyBorder="1" applyAlignment="1">
      <alignment horizontal="right"/>
    </xf>
    <xf numFmtId="0" fontId="20" fillId="16" borderId="23" xfId="57" applyFont="1" applyFill="1" applyBorder="1" applyAlignment="1">
      <alignment horizontal="center"/>
      <protection/>
    </xf>
    <xf numFmtId="3" fontId="0" fillId="16" borderId="24" xfId="0" applyNumberFormat="1" applyFont="1" applyFill="1" applyBorder="1" applyAlignment="1">
      <alignment/>
    </xf>
    <xf numFmtId="3" fontId="0" fillId="16" borderId="25" xfId="0" applyNumberFormat="1" applyFont="1" applyFill="1" applyBorder="1" applyAlignment="1">
      <alignment/>
    </xf>
    <xf numFmtId="3" fontId="0" fillId="16" borderId="25" xfId="0" applyNumberFormat="1" applyFont="1" applyFill="1" applyBorder="1" applyAlignment="1">
      <alignment horizontal="right"/>
    </xf>
    <xf numFmtId="0" fontId="9" fillId="16" borderId="26" xfId="57" applyFill="1" applyBorder="1">
      <alignment/>
      <protection/>
    </xf>
    <xf numFmtId="3" fontId="20" fillId="16" borderId="26" xfId="57" applyNumberFormat="1" applyFont="1" applyFill="1" applyBorder="1">
      <alignment/>
      <protection/>
    </xf>
    <xf numFmtId="3" fontId="0" fillId="16" borderId="27" xfId="0" applyNumberFormat="1" applyFont="1" applyFill="1" applyBorder="1" applyAlignment="1">
      <alignment/>
    </xf>
    <xf numFmtId="0" fontId="9" fillId="16" borderId="28" xfId="57" applyFill="1" applyBorder="1">
      <alignment/>
      <protection/>
    </xf>
    <xf numFmtId="3" fontId="20" fillId="16" borderId="29" xfId="57" applyNumberFormat="1" applyFont="1" applyFill="1" applyBorder="1">
      <alignment/>
      <protection/>
    </xf>
    <xf numFmtId="3" fontId="0" fillId="16" borderId="24" xfId="0" applyNumberFormat="1" applyFont="1" applyFill="1" applyBorder="1" applyAlignment="1">
      <alignment horizontal="center"/>
    </xf>
    <xf numFmtId="3" fontId="9" fillId="16" borderId="30" xfId="57" applyNumberFormat="1" applyFill="1" applyBorder="1">
      <alignment/>
      <protection/>
    </xf>
    <xf numFmtId="3" fontId="9" fillId="16" borderId="31" xfId="57" applyNumberFormat="1" applyFill="1" applyBorder="1">
      <alignment/>
      <protection/>
    </xf>
    <xf numFmtId="3" fontId="20" fillId="16" borderId="32" xfId="57" applyNumberFormat="1" applyFont="1" applyFill="1" applyBorder="1">
      <alignment/>
      <protection/>
    </xf>
    <xf numFmtId="3" fontId="9" fillId="16" borderId="26" xfId="57" applyNumberFormat="1" applyFill="1" applyBorder="1">
      <alignment/>
      <protection/>
    </xf>
    <xf numFmtId="3" fontId="20" fillId="16" borderId="29" xfId="57" applyNumberFormat="1" applyFont="1" applyFill="1" applyBorder="1">
      <alignment/>
      <protection/>
    </xf>
    <xf numFmtId="3" fontId="0" fillId="16" borderId="33" xfId="0" applyNumberFormat="1" applyFont="1" applyFill="1" applyBorder="1" applyAlignment="1">
      <alignment/>
    </xf>
    <xf numFmtId="3" fontId="0" fillId="16" borderId="30" xfId="0" applyNumberFormat="1" applyFont="1" applyFill="1" applyBorder="1" applyAlignment="1">
      <alignment/>
    </xf>
    <xf numFmtId="173" fontId="0" fillId="16" borderId="30" xfId="0" applyNumberFormat="1" applyFont="1" applyFill="1" applyBorder="1" applyAlignment="1">
      <alignment/>
    </xf>
    <xf numFmtId="0" fontId="9" fillId="16" borderId="24" xfId="57" applyFill="1" applyBorder="1">
      <alignment/>
      <protection/>
    </xf>
    <xf numFmtId="0" fontId="9" fillId="16" borderId="25" xfId="57" applyFill="1" applyBorder="1">
      <alignment/>
      <protection/>
    </xf>
    <xf numFmtId="3" fontId="20" fillId="16" borderId="34" xfId="57" applyNumberFormat="1" applyFont="1" applyFill="1" applyBorder="1">
      <alignment/>
      <protection/>
    </xf>
    <xf numFmtId="0" fontId="0" fillId="0" borderId="17" xfId="0" applyFill="1" applyBorder="1" applyAlignment="1">
      <alignment/>
    </xf>
    <xf numFmtId="49" fontId="0" fillId="0" borderId="15" xfId="0" applyNumberFormat="1" applyBorder="1" applyAlignment="1">
      <alignment/>
    </xf>
    <xf numFmtId="0" fontId="9" fillId="16" borderId="0" xfId="57" applyFill="1" applyBorder="1">
      <alignment/>
      <protection/>
    </xf>
    <xf numFmtId="0" fontId="0" fillId="0" borderId="35" xfId="0" applyBorder="1" applyAlignment="1">
      <alignment/>
    </xf>
    <xf numFmtId="0" fontId="28" fillId="0" borderId="0" xfId="56" applyFont="1">
      <alignment/>
      <protection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" vertical="center"/>
    </xf>
    <xf numFmtId="0" fontId="28" fillId="18" borderId="0" xfId="56" applyFont="1" applyFill="1" applyBorder="1" applyAlignment="1">
      <alignment horizontal="right" vertical="center" wrapText="1"/>
      <protection/>
    </xf>
    <xf numFmtId="0" fontId="20" fillId="0" borderId="36" xfId="57" applyFont="1" applyFill="1" applyBorder="1" applyAlignment="1">
      <alignment horizontal="center"/>
      <protection/>
    </xf>
    <xf numFmtId="0" fontId="0" fillId="0" borderId="37" xfId="0" applyBorder="1" applyAlignment="1">
      <alignment/>
    </xf>
    <xf numFmtId="0" fontId="20" fillId="0" borderId="26" xfId="57" applyFont="1" applyFill="1" applyBorder="1">
      <alignment/>
      <protection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3" fontId="0" fillId="16" borderId="30" xfId="0" applyNumberFormat="1" applyFont="1" applyFill="1" applyBorder="1" applyAlignment="1">
      <alignment horizontal="right"/>
    </xf>
    <xf numFmtId="3" fontId="0" fillId="16" borderId="38" xfId="0" applyNumberFormat="1" applyFont="1" applyFill="1" applyBorder="1" applyAlignment="1">
      <alignment horizontal="right"/>
    </xf>
    <xf numFmtId="3" fontId="0" fillId="16" borderId="39" xfId="0" applyNumberFormat="1" applyFont="1" applyFill="1" applyBorder="1" applyAlignment="1">
      <alignment horizontal="right"/>
    </xf>
    <xf numFmtId="0" fontId="20" fillId="0" borderId="13" xfId="57" applyFont="1" applyFill="1" applyBorder="1" applyAlignment="1">
      <alignment horizontal="center"/>
      <protection/>
    </xf>
    <xf numFmtId="3" fontId="0" fillId="0" borderId="2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20" fillId="0" borderId="37" xfId="57" applyFont="1" applyFill="1" applyBorder="1">
      <alignment/>
      <protection/>
    </xf>
    <xf numFmtId="3" fontId="28" fillId="18" borderId="0" xfId="56" applyNumberFormat="1" applyFont="1" applyFill="1" applyBorder="1" applyAlignment="1">
      <alignment vertical="center" wrapText="1"/>
      <protection/>
    </xf>
    <xf numFmtId="3" fontId="28" fillId="18" borderId="0" xfId="56" applyNumberFormat="1" applyFont="1" applyFill="1" applyBorder="1" applyAlignment="1">
      <alignment horizontal="right" vertical="center" wrapText="1"/>
      <protection/>
    </xf>
    <xf numFmtId="3" fontId="28" fillId="0" borderId="0" xfId="56" applyNumberFormat="1" applyFont="1">
      <alignment/>
      <protection/>
    </xf>
    <xf numFmtId="3" fontId="32" fillId="18" borderId="0" xfId="0" applyNumberFormat="1" applyFont="1" applyFill="1" applyBorder="1" applyAlignment="1">
      <alignment vertical="center" wrapText="1"/>
    </xf>
    <xf numFmtId="3" fontId="0" fillId="0" borderId="17" xfId="0" applyNumberFormat="1" applyFill="1" applyBorder="1" applyAlignment="1">
      <alignment/>
    </xf>
    <xf numFmtId="3" fontId="0" fillId="0" borderId="40" xfId="0" applyNumberFormat="1" applyBorder="1" applyAlignment="1">
      <alignment/>
    </xf>
    <xf numFmtId="3" fontId="23" fillId="16" borderId="29" xfId="0" applyNumberFormat="1" applyFont="1" applyFill="1" applyBorder="1" applyAlignment="1">
      <alignment horizontal="right"/>
    </xf>
    <xf numFmtId="3" fontId="20" fillId="16" borderId="41" xfId="57" applyNumberFormat="1" applyFont="1" applyFill="1" applyBorder="1" applyAlignment="1">
      <alignment horizontal="center"/>
      <protection/>
    </xf>
    <xf numFmtId="3" fontId="9" fillId="16" borderId="0" xfId="57" applyNumberFormat="1" applyFill="1" applyBorder="1">
      <alignment/>
      <protection/>
    </xf>
    <xf numFmtId="3" fontId="0" fillId="0" borderId="0" xfId="0" applyNumberFormat="1" applyBorder="1" applyAlignment="1">
      <alignment/>
    </xf>
    <xf numFmtId="3" fontId="9" fillId="16" borderId="42" xfId="57" applyNumberFormat="1" applyFill="1" applyBorder="1">
      <alignment/>
      <protection/>
    </xf>
    <xf numFmtId="3" fontId="24" fillId="0" borderId="0" xfId="0" applyNumberFormat="1" applyFont="1" applyAlignment="1">
      <alignment/>
    </xf>
    <xf numFmtId="3" fontId="23" fillId="16" borderId="4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20" fillId="16" borderId="16" xfId="57" applyFont="1" applyFill="1" applyBorder="1" applyAlignment="1">
      <alignment horizontal="center" wrapText="1"/>
      <protection/>
    </xf>
    <xf numFmtId="3" fontId="20" fillId="16" borderId="44" xfId="57" applyNumberFormat="1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/>
    </xf>
    <xf numFmtId="3" fontId="0" fillId="16" borderId="24" xfId="0" applyNumberFormat="1" applyFont="1" applyFill="1" applyBorder="1" applyAlignment="1">
      <alignment horizontal="center"/>
    </xf>
    <xf numFmtId="3" fontId="0" fillId="16" borderId="45" xfId="0" applyNumberFormat="1" applyFont="1" applyFill="1" applyBorder="1" applyAlignment="1">
      <alignment horizontal="right"/>
    </xf>
    <xf numFmtId="0" fontId="9" fillId="16" borderId="46" xfId="57" applyFill="1" applyBorder="1">
      <alignment/>
      <protection/>
    </xf>
    <xf numFmtId="3" fontId="20" fillId="16" borderId="42" xfId="57" applyNumberFormat="1" applyFont="1" applyFill="1" applyBorder="1">
      <alignment/>
      <protection/>
    </xf>
    <xf numFmtId="181" fontId="0" fillId="16" borderId="24" xfId="0" applyNumberFormat="1" applyFont="1" applyFill="1" applyBorder="1" applyAlignment="1">
      <alignment horizontal="center"/>
    </xf>
    <xf numFmtId="0" fontId="9" fillId="16" borderId="47" xfId="57" applyFill="1" applyBorder="1" applyAlignment="1">
      <alignment horizontal="center"/>
      <protection/>
    </xf>
    <xf numFmtId="4" fontId="0" fillId="16" borderId="25" xfId="0" applyNumberFormat="1" applyFont="1" applyFill="1" applyBorder="1" applyAlignment="1">
      <alignment/>
    </xf>
    <xf numFmtId="3" fontId="23" fillId="16" borderId="24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wrapText="1"/>
    </xf>
    <xf numFmtId="0" fontId="9" fillId="0" borderId="10" xfId="57" applyFont="1" applyFill="1" applyBorder="1" applyAlignment="1">
      <alignment wrapText="1"/>
      <protection/>
    </xf>
    <xf numFmtId="3" fontId="27" fillId="16" borderId="48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49" xfId="0" applyFont="1" applyFill="1" applyBorder="1" applyAlignment="1">
      <alignment/>
    </xf>
    <xf numFmtId="3" fontId="23" fillId="0" borderId="50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0" fontId="24" fillId="0" borderId="51" xfId="0" applyFont="1" applyFill="1" applyBorder="1" applyAlignment="1">
      <alignment/>
    </xf>
    <xf numFmtId="3" fontId="20" fillId="16" borderId="42" xfId="57" applyNumberFormat="1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52" xfId="0" applyFill="1" applyBorder="1" applyAlignment="1">
      <alignment/>
    </xf>
    <xf numFmtId="0" fontId="20" fillId="16" borderId="23" xfId="57" applyFont="1" applyFill="1" applyBorder="1" applyAlignment="1">
      <alignment horizontal="center" wrapText="1"/>
      <protection/>
    </xf>
    <xf numFmtId="0" fontId="24" fillId="0" borderId="25" xfId="0" applyFont="1" applyFill="1" applyBorder="1" applyAlignment="1">
      <alignment/>
    </xf>
    <xf numFmtId="3" fontId="23" fillId="0" borderId="25" xfId="0" applyNumberFormat="1" applyFont="1" applyFill="1" applyBorder="1" applyAlignment="1">
      <alignment/>
    </xf>
    <xf numFmtId="3" fontId="23" fillId="0" borderId="45" xfId="0" applyNumberFormat="1" applyFont="1" applyFill="1" applyBorder="1" applyAlignment="1">
      <alignment horizontal="right"/>
    </xf>
    <xf numFmtId="0" fontId="24" fillId="0" borderId="53" xfId="0" applyFont="1" applyFill="1" applyBorder="1" applyAlignment="1">
      <alignment/>
    </xf>
    <xf numFmtId="3" fontId="23" fillId="0" borderId="53" xfId="0" applyNumberFormat="1" applyFont="1" applyFill="1" applyBorder="1" applyAlignment="1">
      <alignment/>
    </xf>
    <xf numFmtId="3" fontId="23" fillId="0" borderId="54" xfId="0" applyNumberFormat="1" applyFont="1" applyFill="1" applyBorder="1" applyAlignment="1">
      <alignment horizontal="right"/>
    </xf>
    <xf numFmtId="0" fontId="24" fillId="0" borderId="27" xfId="0" applyFont="1" applyFill="1" applyBorder="1" applyAlignment="1">
      <alignment/>
    </xf>
    <xf numFmtId="3" fontId="23" fillId="0" borderId="27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3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23" fillId="0" borderId="56" xfId="0" applyFont="1" applyFill="1" applyBorder="1" applyAlignment="1">
      <alignment/>
    </xf>
    <xf numFmtId="0" fontId="23" fillId="0" borderId="57" xfId="0" applyFont="1" applyFill="1" applyBorder="1" applyAlignment="1">
      <alignment/>
    </xf>
    <xf numFmtId="0" fontId="0" fillId="0" borderId="56" xfId="0" applyFont="1" applyFill="1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0" fontId="23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58" xfId="0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9" fontId="30" fillId="18" borderId="0" xfId="0" applyNumberFormat="1" applyFont="1" applyFill="1" applyBorder="1" applyAlignment="1">
      <alignment vertical="center"/>
    </xf>
    <xf numFmtId="173" fontId="0" fillId="16" borderId="25" xfId="0" applyNumberFormat="1" applyFont="1" applyFill="1" applyBorder="1" applyAlignment="1">
      <alignment/>
    </xf>
    <xf numFmtId="3" fontId="20" fillId="16" borderId="43" xfId="57" applyNumberFormat="1" applyFont="1" applyFill="1" applyBorder="1">
      <alignment/>
      <protection/>
    </xf>
    <xf numFmtId="3" fontId="0" fillId="0" borderId="33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23" fillId="0" borderId="36" xfId="0" applyFont="1" applyFill="1" applyBorder="1" applyAlignment="1">
      <alignment horizontal="center" wrapText="1"/>
    </xf>
    <xf numFmtId="3" fontId="0" fillId="16" borderId="47" xfId="0" applyNumberFormat="1" applyFont="1" applyFill="1" applyBorder="1" applyAlignment="1">
      <alignment/>
    </xf>
    <xf numFmtId="0" fontId="23" fillId="0" borderId="11" xfId="0" applyFont="1" applyFill="1" applyBorder="1" applyAlignment="1">
      <alignment/>
    </xf>
    <xf numFmtId="3" fontId="23" fillId="16" borderId="47" xfId="0" applyNumberFormat="1" applyFont="1" applyFill="1" applyBorder="1" applyAlignment="1">
      <alignment/>
    </xf>
    <xf numFmtId="173" fontId="23" fillId="16" borderId="30" xfId="0" applyNumberFormat="1" applyFont="1" applyFill="1" applyBorder="1" applyAlignment="1">
      <alignment/>
    </xf>
    <xf numFmtId="3" fontId="23" fillId="16" borderId="38" xfId="0" applyNumberFormat="1" applyFont="1" applyFill="1" applyBorder="1" applyAlignment="1">
      <alignment horizontal="right"/>
    </xf>
    <xf numFmtId="3" fontId="22" fillId="16" borderId="43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/>
    </xf>
    <xf numFmtId="3" fontId="22" fillId="0" borderId="25" xfId="0" applyNumberFormat="1" applyFont="1" applyFill="1" applyBorder="1" applyAlignment="1">
      <alignment horizontal="center"/>
    </xf>
    <xf numFmtId="3" fontId="22" fillId="0" borderId="39" xfId="0" applyNumberFormat="1" applyFont="1" applyFill="1" applyBorder="1" applyAlignment="1">
      <alignment horizontal="center"/>
    </xf>
    <xf numFmtId="0" fontId="20" fillId="16" borderId="22" xfId="57" applyFont="1" applyFill="1" applyBorder="1" applyAlignment="1">
      <alignment horizontal="center"/>
      <protection/>
    </xf>
    <xf numFmtId="0" fontId="9" fillId="16" borderId="25" xfId="57" applyFont="1" applyFill="1" applyBorder="1">
      <alignment/>
      <protection/>
    </xf>
    <xf numFmtId="3" fontId="0" fillId="16" borderId="48" xfId="0" applyNumberFormat="1" applyFont="1" applyFill="1" applyBorder="1" applyAlignment="1">
      <alignment horizontal="right"/>
    </xf>
    <xf numFmtId="0" fontId="20" fillId="16" borderId="24" xfId="57" applyFont="1" applyFill="1" applyBorder="1" applyAlignment="1">
      <alignment horizontal="center"/>
      <protection/>
    </xf>
    <xf numFmtId="0" fontId="23" fillId="0" borderId="25" xfId="0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3" fontId="23" fillId="0" borderId="43" xfId="0" applyNumberFormat="1" applyFont="1" applyFill="1" applyBorder="1" applyAlignment="1">
      <alignment horizontal="right"/>
    </xf>
    <xf numFmtId="4" fontId="0" fillId="16" borderId="30" xfId="0" applyNumberFormat="1" applyFont="1" applyFill="1" applyBorder="1" applyAlignment="1">
      <alignment/>
    </xf>
    <xf numFmtId="3" fontId="0" fillId="16" borderId="43" xfId="0" applyNumberFormat="1" applyFont="1" applyFill="1" applyBorder="1" applyAlignment="1">
      <alignment horizontal="right"/>
    </xf>
    <xf numFmtId="0" fontId="24" fillId="0" borderId="59" xfId="0" applyFont="1" applyFill="1" applyBorder="1" applyAlignment="1">
      <alignment/>
    </xf>
    <xf numFmtId="3" fontId="23" fillId="0" borderId="59" xfId="0" applyNumberFormat="1" applyFont="1" applyFill="1" applyBorder="1" applyAlignment="1">
      <alignment/>
    </xf>
    <xf numFmtId="0" fontId="0" fillId="0" borderId="60" xfId="0" applyFont="1" applyFill="1" applyBorder="1" applyAlignment="1">
      <alignment/>
    </xf>
    <xf numFmtId="3" fontId="23" fillId="16" borderId="16" xfId="0" applyNumberFormat="1" applyFont="1" applyFill="1" applyBorder="1" applyAlignment="1">
      <alignment horizontal="center"/>
    </xf>
    <xf numFmtId="4" fontId="0" fillId="16" borderId="23" xfId="0" applyNumberFormat="1" applyFont="1" applyFill="1" applyBorder="1" applyAlignment="1">
      <alignment/>
    </xf>
    <xf numFmtId="3" fontId="0" fillId="16" borderId="41" xfId="0" applyNumberFormat="1" applyFont="1" applyFill="1" applyBorder="1" applyAlignment="1">
      <alignment horizontal="right"/>
    </xf>
    <xf numFmtId="3" fontId="23" fillId="16" borderId="44" xfId="0" applyNumberFormat="1" applyFont="1" applyFill="1" applyBorder="1" applyAlignment="1">
      <alignment horizontal="right"/>
    </xf>
    <xf numFmtId="0" fontId="23" fillId="0" borderId="61" xfId="0" applyFont="1" applyFill="1" applyBorder="1" applyAlignment="1">
      <alignment/>
    </xf>
    <xf numFmtId="0" fontId="23" fillId="0" borderId="62" xfId="0" applyFont="1" applyFill="1" applyBorder="1" applyAlignment="1">
      <alignment/>
    </xf>
    <xf numFmtId="0" fontId="23" fillId="0" borderId="59" xfId="0" applyFont="1" applyFill="1" applyBorder="1" applyAlignment="1">
      <alignment/>
    </xf>
    <xf numFmtId="3" fontId="23" fillId="0" borderId="63" xfId="0" applyNumberFormat="1" applyFont="1" applyFill="1" applyBorder="1" applyAlignment="1">
      <alignment horizontal="right"/>
    </xf>
    <xf numFmtId="0" fontId="24" fillId="0" borderId="26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23" fillId="0" borderId="42" xfId="0" applyNumberFormat="1" applyFont="1" applyBorder="1" applyAlignment="1">
      <alignment/>
    </xf>
    <xf numFmtId="0" fontId="23" fillId="0" borderId="0" xfId="0" applyFont="1" applyAlignment="1">
      <alignment/>
    </xf>
    <xf numFmtId="0" fontId="20" fillId="0" borderId="53" xfId="57" applyFont="1" applyBorder="1" applyAlignment="1">
      <alignment horizontal="center"/>
      <protection/>
    </xf>
    <xf numFmtId="0" fontId="20" fillId="0" borderId="54" xfId="57" applyFont="1" applyBorder="1" applyAlignment="1">
      <alignment horizontal="center"/>
      <protection/>
    </xf>
    <xf numFmtId="0" fontId="20" fillId="16" borderId="27" xfId="57" applyFont="1" applyFill="1" applyBorder="1" applyAlignment="1">
      <alignment horizontal="center"/>
      <protection/>
    </xf>
    <xf numFmtId="0" fontId="23" fillId="0" borderId="26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0" fontId="23" fillId="0" borderId="64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4" fillId="0" borderId="26" xfId="0" applyFont="1" applyFill="1" applyBorder="1" applyAlignment="1">
      <alignment/>
    </xf>
    <xf numFmtId="3" fontId="23" fillId="0" borderId="28" xfId="0" applyNumberFormat="1" applyFont="1" applyFill="1" applyBorder="1" applyAlignment="1">
      <alignment wrapText="1"/>
    </xf>
    <xf numFmtId="49" fontId="30" fillId="18" borderId="0" xfId="0" applyNumberFormat="1" applyFont="1" applyFill="1" applyBorder="1" applyAlignment="1">
      <alignment horizontal="center" vertical="center"/>
    </xf>
    <xf numFmtId="0" fontId="28" fillId="18" borderId="0" xfId="56" applyFont="1" applyFill="1" applyBorder="1" applyAlignment="1">
      <alignment horizontal="right" vertical="center" wrapText="1"/>
      <protection/>
    </xf>
    <xf numFmtId="49" fontId="32" fillId="18" borderId="59" xfId="0" applyNumberFormat="1" applyFont="1" applyFill="1" applyBorder="1" applyAlignment="1">
      <alignment horizontal="center" vertical="center" wrapText="1"/>
    </xf>
    <xf numFmtId="0" fontId="20" fillId="16" borderId="23" xfId="57" applyFont="1" applyFill="1" applyBorder="1" applyAlignment="1">
      <alignment horizontal="center"/>
      <protection/>
    </xf>
    <xf numFmtId="0" fontId="20" fillId="16" borderId="65" xfId="57" applyFont="1" applyFill="1" applyBorder="1" applyAlignment="1">
      <alignment horizontal="center"/>
      <protection/>
    </xf>
    <xf numFmtId="0" fontId="20" fillId="0" borderId="23" xfId="57" applyFont="1" applyBorder="1" applyAlignment="1">
      <alignment horizontal="center"/>
      <protection/>
    </xf>
    <xf numFmtId="0" fontId="20" fillId="0" borderId="65" xfId="57" applyFont="1" applyBorder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öltségvetés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100"/>
  <sheetViews>
    <sheetView tabSelected="1" zoomScalePageLayoutView="0" workbookViewId="0" topLeftCell="A67">
      <selection activeCell="A101" sqref="A101"/>
    </sheetView>
  </sheetViews>
  <sheetFormatPr defaultColWidth="9.140625" defaultRowHeight="12.75"/>
  <cols>
    <col min="1" max="1" width="9.00390625" style="0" customWidth="1"/>
    <col min="2" max="2" width="43.28125" style="1" customWidth="1"/>
    <col min="3" max="3" width="11.57421875" style="1" customWidth="1"/>
    <col min="4" max="4" width="10.8515625" style="1" customWidth="1"/>
    <col min="5" max="5" width="11.421875" style="8" customWidth="1"/>
    <col min="6" max="6" width="11.8515625" style="3" customWidth="1"/>
    <col min="7" max="7" width="10.140625" style="3" bestFit="1" customWidth="1"/>
    <col min="8" max="8" width="12.8515625" style="3" customWidth="1"/>
    <col min="9" max="9" width="12.7109375" style="3" bestFit="1" customWidth="1"/>
  </cols>
  <sheetData>
    <row r="1" spans="1:9" s="50" customFormat="1" ht="26.25" customHeight="1">
      <c r="A1" s="183" t="s">
        <v>61</v>
      </c>
      <c r="B1" s="183"/>
      <c r="C1" s="183"/>
      <c r="D1" s="183"/>
      <c r="E1" s="183"/>
      <c r="F1" s="183"/>
      <c r="G1" s="66"/>
      <c r="H1" s="66"/>
      <c r="I1" s="66"/>
    </row>
    <row r="2" spans="1:9" s="50" customFormat="1" ht="21.75" customHeight="1">
      <c r="A2" s="53"/>
      <c r="B2" s="53"/>
      <c r="C2" s="53"/>
      <c r="D2" s="53"/>
      <c r="E2" s="67"/>
      <c r="F2" s="67"/>
      <c r="G2" s="66"/>
      <c r="H2" s="66"/>
      <c r="I2" s="66"/>
    </row>
    <row r="3" spans="1:9" s="51" customFormat="1" ht="12.75" customHeight="1">
      <c r="A3" s="182" t="s">
        <v>62</v>
      </c>
      <c r="B3" s="182"/>
      <c r="C3" s="182"/>
      <c r="D3" s="182"/>
      <c r="E3" s="182"/>
      <c r="F3" s="182"/>
      <c r="G3" s="128"/>
      <c r="H3" s="68"/>
      <c r="I3" s="68"/>
    </row>
    <row r="4" spans="1:9" s="52" customFormat="1" ht="21" customHeight="1" thickBot="1">
      <c r="A4" s="184" t="s">
        <v>48</v>
      </c>
      <c r="B4" s="184"/>
      <c r="C4" s="184"/>
      <c r="D4" s="184"/>
      <c r="E4" s="184"/>
      <c r="F4" s="184"/>
      <c r="G4" s="69"/>
      <c r="H4" s="68"/>
      <c r="I4" s="68"/>
    </row>
    <row r="5" spans="1:6" ht="13.5" thickBot="1">
      <c r="A5" s="19" t="s">
        <v>4</v>
      </c>
      <c r="B5" s="18" t="s">
        <v>6</v>
      </c>
      <c r="C5" s="46"/>
      <c r="D5" s="46"/>
      <c r="E5" s="70"/>
      <c r="F5" s="71"/>
    </row>
    <row r="6" spans="1:6" ht="12.75">
      <c r="A6" s="22" t="s">
        <v>3</v>
      </c>
      <c r="B6" s="16" t="s">
        <v>7</v>
      </c>
      <c r="C6" s="187" t="s">
        <v>8</v>
      </c>
      <c r="D6" s="187"/>
      <c r="E6" s="187"/>
      <c r="F6" s="188"/>
    </row>
    <row r="7" spans="1:6" ht="13.5" thickBot="1">
      <c r="A7" s="20" t="s">
        <v>2</v>
      </c>
      <c r="B7" s="21"/>
      <c r="C7" s="172" t="s">
        <v>80</v>
      </c>
      <c r="D7" s="172"/>
      <c r="E7" s="172"/>
      <c r="F7" s="173"/>
    </row>
    <row r="8" spans="1:6" ht="25.5">
      <c r="A8" s="15"/>
      <c r="B8" s="11"/>
      <c r="C8" s="80" t="s">
        <v>18</v>
      </c>
      <c r="D8" s="25" t="s">
        <v>19</v>
      </c>
      <c r="E8" s="73" t="s">
        <v>10</v>
      </c>
      <c r="F8" s="81" t="s">
        <v>20</v>
      </c>
    </row>
    <row r="9" spans="1:6" ht="12.75">
      <c r="A9" s="15"/>
      <c r="B9" s="82" t="s">
        <v>77</v>
      </c>
      <c r="C9" s="26"/>
      <c r="D9" s="27"/>
      <c r="E9" s="24"/>
      <c r="F9" s="78"/>
    </row>
    <row r="10" spans="1:6" ht="12.75">
      <c r="A10" s="94" t="s">
        <v>81</v>
      </c>
      <c r="B10" s="6" t="s">
        <v>16</v>
      </c>
      <c r="C10" s="83" t="s">
        <v>9</v>
      </c>
      <c r="D10" s="129">
        <v>8.2</v>
      </c>
      <c r="E10" s="24">
        <v>4152000</v>
      </c>
      <c r="F10" s="78">
        <f>((E10*D10)/12)*8</f>
        <v>22697600</v>
      </c>
    </row>
    <row r="11" spans="1:6" ht="25.5">
      <c r="A11" s="94" t="s">
        <v>82</v>
      </c>
      <c r="B11" s="79" t="s">
        <v>17</v>
      </c>
      <c r="C11" s="83" t="s">
        <v>9</v>
      </c>
      <c r="D11" s="27">
        <v>6</v>
      </c>
      <c r="E11" s="24">
        <v>1800000</v>
      </c>
      <c r="F11" s="154">
        <f>SUM(D11*E11/12*8)</f>
        <v>7200000</v>
      </c>
    </row>
    <row r="12" spans="1:6" ht="12.75">
      <c r="A12" s="15"/>
      <c r="B12" s="82" t="s">
        <v>78</v>
      </c>
      <c r="C12" s="83"/>
      <c r="D12" s="27"/>
      <c r="E12" s="24">
        <f>C12*D12*4/12</f>
        <v>0</v>
      </c>
      <c r="F12" s="154">
        <f>ROUND(E12/1000,0)</f>
        <v>0</v>
      </c>
    </row>
    <row r="13" spans="1:6" ht="12.75">
      <c r="A13" s="15" t="s">
        <v>21</v>
      </c>
      <c r="B13" s="6" t="s">
        <v>16</v>
      </c>
      <c r="C13" s="83" t="s">
        <v>9</v>
      </c>
      <c r="D13" s="129">
        <v>8.2</v>
      </c>
      <c r="E13" s="24">
        <v>4152000</v>
      </c>
      <c r="F13" s="154">
        <f>((E13*D13)/12)*4</f>
        <v>11348800</v>
      </c>
    </row>
    <row r="14" spans="1:6" ht="25.5">
      <c r="A14" s="15" t="s">
        <v>22</v>
      </c>
      <c r="B14" s="79" t="s">
        <v>17</v>
      </c>
      <c r="C14" s="83" t="s">
        <v>9</v>
      </c>
      <c r="D14" s="27">
        <v>6</v>
      </c>
      <c r="E14" s="24">
        <v>1800000</v>
      </c>
      <c r="F14" s="154">
        <f>SUM(D14*E14/12*4)</f>
        <v>3600000</v>
      </c>
    </row>
    <row r="15" spans="1:6" ht="12.75">
      <c r="A15" s="15" t="s">
        <v>52</v>
      </c>
      <c r="B15" s="79" t="s">
        <v>50</v>
      </c>
      <c r="C15" s="83" t="s">
        <v>9</v>
      </c>
      <c r="D15" s="129">
        <v>8.2</v>
      </c>
      <c r="E15" s="24">
        <v>35000</v>
      </c>
      <c r="F15" s="78">
        <f>SUM(D15*E15)</f>
        <v>287000</v>
      </c>
    </row>
    <row r="16" spans="1:6" ht="12.75">
      <c r="A16" s="15" t="s">
        <v>51</v>
      </c>
      <c r="B16" s="82" t="s">
        <v>77</v>
      </c>
      <c r="C16" s="83"/>
      <c r="D16" s="27"/>
      <c r="E16" s="24"/>
      <c r="F16" s="78"/>
    </row>
    <row r="17" spans="1:6" ht="29.25" customHeight="1">
      <c r="A17" s="15" t="s">
        <v>55</v>
      </c>
      <c r="B17" s="79" t="s">
        <v>53</v>
      </c>
      <c r="C17" s="83" t="s">
        <v>9</v>
      </c>
      <c r="D17" s="27">
        <v>25</v>
      </c>
      <c r="E17" s="24">
        <v>70000</v>
      </c>
      <c r="F17" s="78">
        <f>SUM(D17*E17/12*8)</f>
        <v>1166666.6666666667</v>
      </c>
    </row>
    <row r="18" spans="1:6" ht="14.25" customHeight="1">
      <c r="A18" s="15" t="s">
        <v>56</v>
      </c>
      <c r="B18" s="79" t="s">
        <v>54</v>
      </c>
      <c r="C18" s="83" t="s">
        <v>9</v>
      </c>
      <c r="D18" s="27">
        <v>75</v>
      </c>
      <c r="E18" s="24">
        <v>70000</v>
      </c>
      <c r="F18" s="78">
        <f>SUM(D18*E18/12*8)</f>
        <v>3500000</v>
      </c>
    </row>
    <row r="19" spans="1:6" ht="12.75">
      <c r="A19" s="15"/>
      <c r="B19" s="82" t="s">
        <v>78</v>
      </c>
      <c r="C19" s="83"/>
      <c r="D19" s="27"/>
      <c r="E19" s="24"/>
      <c r="F19" s="78"/>
    </row>
    <row r="20" spans="1:6" ht="29.25" customHeight="1">
      <c r="A20" s="15" t="s">
        <v>58</v>
      </c>
      <c r="B20" s="79" t="s">
        <v>53</v>
      </c>
      <c r="C20" s="83" t="s">
        <v>9</v>
      </c>
      <c r="D20" s="27">
        <v>25</v>
      </c>
      <c r="E20" s="24">
        <v>70000</v>
      </c>
      <c r="F20" s="78">
        <f>SUM(D20*E20/12*4)</f>
        <v>583333.3333333334</v>
      </c>
    </row>
    <row r="21" spans="1:6" ht="14.25" customHeight="1">
      <c r="A21" s="15" t="s">
        <v>57</v>
      </c>
      <c r="B21" s="79" t="s">
        <v>54</v>
      </c>
      <c r="C21" s="83" t="s">
        <v>9</v>
      </c>
      <c r="D21" s="27">
        <v>75</v>
      </c>
      <c r="E21" s="24">
        <v>70000</v>
      </c>
      <c r="F21" s="78">
        <f>SUM(D21*E21/12*4)</f>
        <v>1750000</v>
      </c>
    </row>
    <row r="22" spans="1:6" ht="12.75">
      <c r="A22" s="15"/>
      <c r="B22" s="178" t="s">
        <v>24</v>
      </c>
      <c r="C22" s="179"/>
      <c r="D22" s="27"/>
      <c r="E22" s="24"/>
      <c r="F22" s="78"/>
    </row>
    <row r="23" spans="1:6" ht="12.75">
      <c r="A23" s="15"/>
      <c r="B23" s="82" t="s">
        <v>63</v>
      </c>
      <c r="C23" s="83"/>
      <c r="D23" s="27"/>
      <c r="E23" s="24"/>
      <c r="F23" s="78"/>
    </row>
    <row r="24" spans="1:6" ht="12.75">
      <c r="A24" s="15" t="s">
        <v>23</v>
      </c>
      <c r="B24" s="58" t="s">
        <v>49</v>
      </c>
      <c r="C24" s="83" t="s">
        <v>9</v>
      </c>
      <c r="D24" s="89">
        <v>4</v>
      </c>
      <c r="E24" s="28">
        <v>1632000</v>
      </c>
      <c r="F24" s="156">
        <f>SUM(D24*E24)</f>
        <v>6528000</v>
      </c>
    </row>
    <row r="25" spans="1:6" ht="13.5" thickBot="1">
      <c r="A25" s="47" t="s">
        <v>59</v>
      </c>
      <c r="B25" s="58" t="s">
        <v>60</v>
      </c>
      <c r="C25" s="83"/>
      <c r="D25" s="41"/>
      <c r="E25" s="59"/>
      <c r="F25" s="59">
        <v>2372209</v>
      </c>
    </row>
    <row r="26" spans="1:6" ht="13.5" thickBot="1">
      <c r="A26" s="55"/>
      <c r="B26" s="12" t="s">
        <v>12</v>
      </c>
      <c r="C26" s="29"/>
      <c r="D26" s="85"/>
      <c r="E26" s="30"/>
      <c r="F26" s="33">
        <f>SUM(F9:F25)</f>
        <v>61033609</v>
      </c>
    </row>
    <row r="27" spans="2:9" s="57" customFormat="1" ht="13.5" thickBot="1">
      <c r="B27" s="17"/>
      <c r="C27" s="48"/>
      <c r="D27" s="48"/>
      <c r="E27" s="74"/>
      <c r="F27" s="74"/>
      <c r="G27" s="75"/>
      <c r="H27" s="75"/>
      <c r="I27" s="75"/>
    </row>
    <row r="28" spans="1:6" ht="13.5" thickBot="1">
      <c r="A28" s="55"/>
      <c r="B28" s="56" t="s">
        <v>5</v>
      </c>
      <c r="C28" s="29"/>
      <c r="D28" s="29"/>
      <c r="E28" s="38"/>
      <c r="F28" s="76"/>
    </row>
    <row r="29" spans="1:6" ht="12.75">
      <c r="A29" s="15"/>
      <c r="B29" s="54" t="s">
        <v>7</v>
      </c>
      <c r="C29" s="174" t="s">
        <v>8</v>
      </c>
      <c r="D29" s="174"/>
      <c r="E29" s="174"/>
      <c r="F29" s="146"/>
    </row>
    <row r="30" spans="1:6" ht="13.5" thickBot="1">
      <c r="A30" s="15"/>
      <c r="B30" s="10"/>
      <c r="C30" s="172" t="s">
        <v>80</v>
      </c>
      <c r="D30" s="172"/>
      <c r="E30" s="172"/>
      <c r="F30" s="173"/>
    </row>
    <row r="31" spans="1:6" ht="25.5">
      <c r="A31" s="15"/>
      <c r="B31" s="11"/>
      <c r="C31" s="80" t="s">
        <v>18</v>
      </c>
      <c r="D31" s="25" t="s">
        <v>19</v>
      </c>
      <c r="E31" s="73" t="s">
        <v>10</v>
      </c>
      <c r="F31" s="81" t="s">
        <v>20</v>
      </c>
    </row>
    <row r="32" spans="1:6" ht="12.75">
      <c r="A32" s="15"/>
      <c r="B32" s="6"/>
      <c r="C32" s="26"/>
      <c r="D32" s="27"/>
      <c r="E32" s="24"/>
      <c r="F32" s="78"/>
    </row>
    <row r="33" spans="1:6" ht="12.75">
      <c r="A33" s="15"/>
      <c r="B33" s="82" t="s">
        <v>24</v>
      </c>
      <c r="C33" s="83"/>
      <c r="D33" s="27"/>
      <c r="E33" s="24"/>
      <c r="F33" s="78"/>
    </row>
    <row r="34" spans="1:6" ht="12.75">
      <c r="A34" s="15"/>
      <c r="B34" s="82" t="s">
        <v>63</v>
      </c>
      <c r="C34" s="83"/>
      <c r="D34" s="27"/>
      <c r="E34" s="24"/>
      <c r="F34" s="78"/>
    </row>
    <row r="35" spans="1:6" ht="12.75">
      <c r="A35" s="47" t="s">
        <v>25</v>
      </c>
      <c r="B35" s="58" t="s">
        <v>49</v>
      </c>
      <c r="C35" s="83" t="s">
        <v>9</v>
      </c>
      <c r="D35" s="155">
        <v>2.49</v>
      </c>
      <c r="E35" s="84">
        <v>1632000</v>
      </c>
      <c r="F35" s="156">
        <f>SUM(D35*E35)</f>
        <v>4063680.0000000005</v>
      </c>
    </row>
    <row r="36" spans="1:6" ht="13.5" thickBot="1">
      <c r="A36" s="47" t="s">
        <v>59</v>
      </c>
      <c r="B36" s="58" t="s">
        <v>60</v>
      </c>
      <c r="C36" s="83"/>
      <c r="D36" s="41"/>
      <c r="E36" s="59"/>
      <c r="F36" s="59">
        <v>1890520</v>
      </c>
    </row>
    <row r="37" spans="1:6" ht="13.5" thickBot="1">
      <c r="A37" s="55"/>
      <c r="B37" s="65" t="s">
        <v>12</v>
      </c>
      <c r="C37" s="85"/>
      <c r="D37" s="85"/>
      <c r="E37" s="86"/>
      <c r="F37" s="72">
        <f>SUM(F35:F36)</f>
        <v>5954200</v>
      </c>
    </row>
    <row r="38" spans="2:9" s="57" customFormat="1" ht="13.5" thickBot="1">
      <c r="B38" s="17"/>
      <c r="C38" s="48"/>
      <c r="D38" s="48"/>
      <c r="E38" s="74"/>
      <c r="F38" s="74"/>
      <c r="G38" s="3"/>
      <c r="H38" s="75"/>
      <c r="I38" s="75"/>
    </row>
    <row r="39" spans="1:6" ht="13.5" thickBot="1">
      <c r="A39" s="55"/>
      <c r="B39" s="56" t="s">
        <v>26</v>
      </c>
      <c r="C39" s="29"/>
      <c r="D39" s="29"/>
      <c r="E39" s="38"/>
      <c r="F39" s="76"/>
    </row>
    <row r="40" spans="1:6" ht="12.75">
      <c r="A40" s="15"/>
      <c r="B40" s="54" t="s">
        <v>7</v>
      </c>
      <c r="C40" s="174" t="s">
        <v>8</v>
      </c>
      <c r="D40" s="174"/>
      <c r="E40" s="174"/>
      <c r="F40" s="146"/>
    </row>
    <row r="41" spans="1:6" ht="13.5" thickBot="1">
      <c r="A41" s="15"/>
      <c r="B41" s="10"/>
      <c r="C41" s="172" t="s">
        <v>80</v>
      </c>
      <c r="D41" s="172"/>
      <c r="E41" s="172"/>
      <c r="F41" s="173"/>
    </row>
    <row r="42" spans="1:6" ht="25.5">
      <c r="A42" s="15"/>
      <c r="B42" s="11"/>
      <c r="C42" s="80" t="s">
        <v>18</v>
      </c>
      <c r="D42" s="25" t="s">
        <v>19</v>
      </c>
      <c r="E42" s="73" t="s">
        <v>10</v>
      </c>
      <c r="F42" s="81" t="s">
        <v>20</v>
      </c>
    </row>
    <row r="43" spans="1:6" ht="12.75">
      <c r="A43" s="15" t="s">
        <v>27</v>
      </c>
      <c r="B43" s="2" t="s">
        <v>28</v>
      </c>
      <c r="C43" s="83" t="s">
        <v>9</v>
      </c>
      <c r="D43" s="34">
        <v>3590</v>
      </c>
      <c r="E43" s="24">
        <f>F43/D43</f>
        <v>1404.431754874652</v>
      </c>
      <c r="F43" s="78">
        <v>5041910</v>
      </c>
    </row>
    <row r="44" spans="1:6" ht="12.75">
      <c r="A44" s="15" t="s">
        <v>29</v>
      </c>
      <c r="B44" s="6" t="s">
        <v>79</v>
      </c>
      <c r="C44" s="83"/>
      <c r="D44" s="34"/>
      <c r="E44" s="24"/>
      <c r="F44" s="78"/>
    </row>
    <row r="45" spans="1:6" ht="12.75">
      <c r="A45" s="94" t="s">
        <v>75</v>
      </c>
      <c r="B45" s="7" t="s">
        <v>0</v>
      </c>
      <c r="C45" s="83" t="s">
        <v>9</v>
      </c>
      <c r="D45" s="87">
        <v>0.718</v>
      </c>
      <c r="E45" s="24">
        <v>1975000</v>
      </c>
      <c r="F45" s="78">
        <f>SUM(D45*E45)</f>
        <v>1418050</v>
      </c>
    </row>
    <row r="46" spans="1:6" ht="12.75">
      <c r="A46" s="94" t="s">
        <v>76</v>
      </c>
      <c r="B46" s="6" t="s">
        <v>40</v>
      </c>
      <c r="C46" s="83" t="s">
        <v>9</v>
      </c>
      <c r="D46" s="87">
        <v>0.718</v>
      </c>
      <c r="E46" s="24">
        <v>1975000</v>
      </c>
      <c r="F46" s="78">
        <f>SUM(D46*E46)</f>
        <v>1418050</v>
      </c>
    </row>
    <row r="47" spans="1:6" ht="13.5" thickBot="1">
      <c r="A47" s="15"/>
      <c r="B47" s="23"/>
      <c r="C47" s="88"/>
      <c r="D47" s="35"/>
      <c r="E47" s="36"/>
      <c r="F47" s="37"/>
    </row>
    <row r="48" spans="1:6" ht="13.5" thickBot="1">
      <c r="A48" s="49"/>
      <c r="B48" s="65" t="s">
        <v>12</v>
      </c>
      <c r="C48" s="32"/>
      <c r="D48" s="85"/>
      <c r="E48" s="38"/>
      <c r="F48" s="39">
        <f>SUM(F43:F46)</f>
        <v>7878010</v>
      </c>
    </row>
    <row r="49" spans="1:6" ht="13.5" thickBot="1">
      <c r="A49" s="49"/>
      <c r="B49" s="56"/>
      <c r="C49" s="29"/>
      <c r="D49" s="29"/>
      <c r="E49" s="38"/>
      <c r="F49" s="102"/>
    </row>
    <row r="50" spans="1:6" ht="13.5" thickBot="1">
      <c r="A50" s="103"/>
      <c r="B50" s="175" t="s">
        <v>30</v>
      </c>
      <c r="C50" s="176"/>
      <c r="D50" s="176"/>
      <c r="E50" s="176"/>
      <c r="F50" s="177"/>
    </row>
    <row r="51" spans="1:6" ht="12.75">
      <c r="A51" s="15"/>
      <c r="B51" s="62" t="s">
        <v>7</v>
      </c>
      <c r="C51" s="185" t="s">
        <v>8</v>
      </c>
      <c r="D51" s="185"/>
      <c r="E51" s="185"/>
      <c r="F51" s="186"/>
    </row>
    <row r="52" spans="1:6" ht="13.5" thickBot="1">
      <c r="A52" s="15"/>
      <c r="B52" s="10"/>
      <c r="C52" s="172" t="s">
        <v>80</v>
      </c>
      <c r="D52" s="172"/>
      <c r="E52" s="172"/>
      <c r="F52" s="173"/>
    </row>
    <row r="53" spans="1:6" ht="26.25" thickBot="1">
      <c r="A53" s="15"/>
      <c r="B53" s="65"/>
      <c r="C53" s="105" t="s">
        <v>18</v>
      </c>
      <c r="D53" s="25" t="s">
        <v>19</v>
      </c>
      <c r="E53" s="73" t="s">
        <v>10</v>
      </c>
      <c r="F53" s="81" t="s">
        <v>20</v>
      </c>
    </row>
    <row r="54" spans="1:6" ht="12.75">
      <c r="A54" s="47"/>
      <c r="B54" s="104"/>
      <c r="C54" s="27"/>
      <c r="D54" s="31"/>
      <c r="E54" s="60"/>
      <c r="F54" s="78"/>
    </row>
    <row r="55" spans="1:6" ht="12.75">
      <c r="A55" s="47" t="s">
        <v>32</v>
      </c>
      <c r="B55" s="7" t="s">
        <v>13</v>
      </c>
      <c r="C55" s="90" t="s">
        <v>9</v>
      </c>
      <c r="D55" s="89">
        <v>9.77</v>
      </c>
      <c r="E55" s="60">
        <v>4580000</v>
      </c>
      <c r="F55" s="78">
        <f>SUM(D55*E55)</f>
        <v>44746600</v>
      </c>
    </row>
    <row r="56" spans="1:6" ht="25.5">
      <c r="A56" s="15" t="s">
        <v>31</v>
      </c>
      <c r="B56" s="92" t="s">
        <v>33</v>
      </c>
      <c r="C56" s="43"/>
      <c r="D56" s="44"/>
      <c r="E56" s="93"/>
      <c r="F56" s="45">
        <v>20656453</v>
      </c>
    </row>
    <row r="57" spans="1:6" ht="12.75">
      <c r="A57" s="94" t="s">
        <v>38</v>
      </c>
      <c r="B57" s="92" t="s">
        <v>64</v>
      </c>
      <c r="C57" s="43"/>
      <c r="D57" s="44"/>
      <c r="E57" s="93"/>
      <c r="F57" s="130">
        <v>9693000</v>
      </c>
    </row>
    <row r="58" spans="1:6" ht="12.75">
      <c r="A58" s="94" t="s">
        <v>73</v>
      </c>
      <c r="B58" s="92" t="s">
        <v>74</v>
      </c>
      <c r="C58" s="43"/>
      <c r="D58" s="44"/>
      <c r="E58" s="93"/>
      <c r="F58" s="130">
        <v>9300</v>
      </c>
    </row>
    <row r="59" spans="1:6" ht="12.75">
      <c r="A59" s="135" t="s">
        <v>65</v>
      </c>
      <c r="B59" s="79" t="s">
        <v>66</v>
      </c>
      <c r="C59" s="63"/>
      <c r="D59" s="63"/>
      <c r="E59" s="64"/>
      <c r="F59" s="78">
        <v>-22904854</v>
      </c>
    </row>
    <row r="60" spans="1:6" ht="12.75">
      <c r="A60" s="47"/>
      <c r="B60" s="134" t="s">
        <v>67</v>
      </c>
      <c r="C60" s="131"/>
      <c r="D60" s="132"/>
      <c r="E60" s="133"/>
      <c r="F60" s="78">
        <f>F56+F57+F59+F58+F55</f>
        <v>52200499</v>
      </c>
    </row>
    <row r="61" spans="1:6" ht="12.75">
      <c r="A61" s="47"/>
      <c r="B61" s="136" t="s">
        <v>68</v>
      </c>
      <c r="C61" s="131"/>
      <c r="D61" s="132"/>
      <c r="E61" s="133"/>
      <c r="F61" s="78"/>
    </row>
    <row r="62" spans="1:6" ht="12.75">
      <c r="A62" s="47" t="s">
        <v>32</v>
      </c>
      <c r="B62" s="7" t="s">
        <v>13</v>
      </c>
      <c r="C62" s="90" t="s">
        <v>9</v>
      </c>
      <c r="D62" s="89">
        <v>9.77</v>
      </c>
      <c r="E62" s="60">
        <v>4580000</v>
      </c>
      <c r="F62" s="78">
        <f>SUM(D62*E62)</f>
        <v>44746600</v>
      </c>
    </row>
    <row r="63" spans="1:6" ht="12.75">
      <c r="A63" s="47"/>
      <c r="B63" s="58" t="s">
        <v>70</v>
      </c>
      <c r="C63" s="131"/>
      <c r="D63" s="132"/>
      <c r="E63" s="133"/>
      <c r="F63" s="78">
        <v>0</v>
      </c>
    </row>
    <row r="64" spans="1:6" ht="12.75">
      <c r="A64" s="47"/>
      <c r="B64" s="138" t="s">
        <v>69</v>
      </c>
      <c r="C64" s="131"/>
      <c r="D64" s="132"/>
      <c r="E64" s="133"/>
      <c r="F64" s="78">
        <f>F62+F63</f>
        <v>44746600</v>
      </c>
    </row>
    <row r="65" spans="1:6" ht="25.5">
      <c r="A65" s="47" t="s">
        <v>34</v>
      </c>
      <c r="B65" s="91" t="s">
        <v>35</v>
      </c>
      <c r="C65" s="40"/>
      <c r="D65" s="31"/>
      <c r="E65" s="60"/>
      <c r="F65" s="78">
        <v>5346113</v>
      </c>
    </row>
    <row r="66" spans="1:6" ht="12.75" hidden="1">
      <c r="A66" s="47" t="s">
        <v>1</v>
      </c>
      <c r="B66" s="4" t="s">
        <v>11</v>
      </c>
      <c r="C66" s="41"/>
      <c r="D66" s="42"/>
      <c r="E66" s="61"/>
      <c r="F66" s="78"/>
    </row>
    <row r="67" spans="1:6" ht="12.75">
      <c r="A67" s="47"/>
      <c r="B67" s="58" t="s">
        <v>70</v>
      </c>
      <c r="C67" s="137"/>
      <c r="D67" s="42"/>
      <c r="E67" s="60"/>
      <c r="F67" s="78">
        <v>-5346113</v>
      </c>
    </row>
    <row r="68" spans="1:6" ht="12.75">
      <c r="A68" s="47"/>
      <c r="B68" s="138" t="s">
        <v>69</v>
      </c>
      <c r="C68" s="139"/>
      <c r="D68" s="140"/>
      <c r="E68" s="141"/>
      <c r="F68" s="78">
        <f>F65+F67</f>
        <v>0</v>
      </c>
    </row>
    <row r="69" spans="1:6" ht="12.75">
      <c r="A69" s="47" t="s">
        <v>36</v>
      </c>
      <c r="B69" s="7" t="s">
        <v>14</v>
      </c>
      <c r="C69" s="26"/>
      <c r="D69" s="27"/>
      <c r="E69" s="60"/>
      <c r="F69" s="78">
        <v>9440000</v>
      </c>
    </row>
    <row r="70" spans="1:6" ht="12.75">
      <c r="A70" s="47"/>
      <c r="B70" s="58" t="s">
        <v>70</v>
      </c>
      <c r="C70" s="137"/>
      <c r="D70" s="42"/>
      <c r="E70" s="60"/>
      <c r="F70" s="78">
        <v>-7519841</v>
      </c>
    </row>
    <row r="71" spans="1:6" ht="12.75">
      <c r="A71" s="47"/>
      <c r="B71" s="138" t="s">
        <v>69</v>
      </c>
      <c r="C71" s="139"/>
      <c r="D71" s="140"/>
      <c r="E71" s="141"/>
      <c r="F71" s="78">
        <f>F69+F70</f>
        <v>1920159</v>
      </c>
    </row>
    <row r="72" spans="1:6" ht="12.75">
      <c r="A72" s="135" t="s">
        <v>71</v>
      </c>
      <c r="B72" s="6" t="s">
        <v>72</v>
      </c>
      <c r="C72" s="63"/>
      <c r="D72" s="63"/>
      <c r="E72" s="64"/>
      <c r="F72" s="78">
        <v>100000</v>
      </c>
    </row>
    <row r="73" spans="1:6" ht="12.75">
      <c r="A73" s="47"/>
      <c r="B73" s="58" t="s">
        <v>70</v>
      </c>
      <c r="C73" s="137"/>
      <c r="D73" s="42"/>
      <c r="E73" s="60"/>
      <c r="F73" s="78">
        <v>0</v>
      </c>
    </row>
    <row r="74" spans="1:6" ht="12.75">
      <c r="A74" s="47"/>
      <c r="B74" s="138" t="s">
        <v>69</v>
      </c>
      <c r="C74" s="139"/>
      <c r="D74" s="140"/>
      <c r="E74" s="141"/>
      <c r="F74" s="78">
        <f>F72+F73</f>
        <v>100000</v>
      </c>
    </row>
    <row r="75" spans="1:6" ht="12.75">
      <c r="A75" s="47" t="s">
        <v>37</v>
      </c>
      <c r="B75" s="7" t="s">
        <v>15</v>
      </c>
      <c r="C75" s="63"/>
      <c r="D75" s="63"/>
      <c r="E75" s="64"/>
      <c r="F75" s="78">
        <v>5770340</v>
      </c>
    </row>
    <row r="76" spans="1:6" ht="12.75">
      <c r="A76" s="47"/>
      <c r="B76" s="58" t="s">
        <v>70</v>
      </c>
      <c r="C76" s="137"/>
      <c r="D76" s="42"/>
      <c r="E76" s="60"/>
      <c r="F76" s="78">
        <v>0</v>
      </c>
    </row>
    <row r="77" spans="1:6" ht="12.75">
      <c r="A77" s="47"/>
      <c r="B77" s="138" t="s">
        <v>69</v>
      </c>
      <c r="C77" s="139"/>
      <c r="D77" s="140"/>
      <c r="E77" s="141"/>
      <c r="F77" s="78">
        <f>F75+F76</f>
        <v>5770340</v>
      </c>
    </row>
    <row r="78" spans="1:6" ht="12.75">
      <c r="A78" s="94" t="s">
        <v>38</v>
      </c>
      <c r="B78" s="92" t="s">
        <v>64</v>
      </c>
      <c r="C78" s="149" t="s">
        <v>9</v>
      </c>
      <c r="D78" s="147">
        <v>3590</v>
      </c>
      <c r="E78" s="148">
        <v>2700</v>
      </c>
      <c r="F78" s="130">
        <v>9693000</v>
      </c>
    </row>
    <row r="79" spans="1:6" ht="12.75">
      <c r="A79" s="47"/>
      <c r="B79" s="58" t="s">
        <v>70</v>
      </c>
      <c r="C79" s="137"/>
      <c r="D79" s="42"/>
      <c r="E79" s="60"/>
      <c r="F79" s="78">
        <v>-9693000</v>
      </c>
    </row>
    <row r="80" spans="1:6" ht="12.75">
      <c r="A80" s="47"/>
      <c r="B80" s="138" t="s">
        <v>69</v>
      </c>
      <c r="C80" s="139"/>
      <c r="D80" s="140"/>
      <c r="E80" s="141"/>
      <c r="F80" s="78">
        <f>F78+F79</f>
        <v>0</v>
      </c>
    </row>
    <row r="81" spans="1:6" ht="12.75">
      <c r="A81" s="94" t="s">
        <v>73</v>
      </c>
      <c r="B81" s="92" t="s">
        <v>74</v>
      </c>
      <c r="C81" s="43"/>
      <c r="D81" s="44"/>
      <c r="E81" s="93"/>
      <c r="F81" s="130">
        <v>9300</v>
      </c>
    </row>
    <row r="82" spans="1:6" ht="12.75">
      <c r="A82" s="47"/>
      <c r="B82" s="58" t="s">
        <v>70</v>
      </c>
      <c r="C82" s="137"/>
      <c r="D82" s="42"/>
      <c r="E82" s="60"/>
      <c r="F82" s="78">
        <v>-9300</v>
      </c>
    </row>
    <row r="83" spans="1:6" ht="12.75">
      <c r="A83" s="47"/>
      <c r="B83" s="138" t="s">
        <v>69</v>
      </c>
      <c r="C83" s="139"/>
      <c r="D83" s="140"/>
      <c r="E83" s="141"/>
      <c r="F83" s="78">
        <f>F81+F82</f>
        <v>0</v>
      </c>
    </row>
    <row r="84" spans="1:6" ht="12.75">
      <c r="A84" s="47"/>
      <c r="B84" s="143" t="s">
        <v>39</v>
      </c>
      <c r="C84" s="144"/>
      <c r="D84" s="144"/>
      <c r="E84" s="145"/>
      <c r="F84" s="142">
        <f>F68+F71+F74+F77+F80+F83+F64</f>
        <v>52537099</v>
      </c>
    </row>
    <row r="85" spans="1:14" s="13" customFormat="1" ht="16.5" thickBot="1">
      <c r="A85" s="101"/>
      <c r="B85" s="119" t="s">
        <v>47</v>
      </c>
      <c r="C85" s="97"/>
      <c r="D85" s="97"/>
      <c r="E85" s="98"/>
      <c r="F85" s="99">
        <f>F84</f>
        <v>52537099</v>
      </c>
      <c r="G85" s="100"/>
      <c r="H85" s="95"/>
      <c r="I85" s="95"/>
      <c r="J85" s="96"/>
      <c r="K85" s="96"/>
      <c r="L85" s="96"/>
      <c r="M85" s="96"/>
      <c r="N85" s="96"/>
    </row>
    <row r="86" spans="1:14" s="13" customFormat="1" ht="16.5" thickBot="1">
      <c r="A86" s="180"/>
      <c r="B86" s="176"/>
      <c r="C86" s="176"/>
      <c r="D86" s="176"/>
      <c r="E86" s="176"/>
      <c r="F86" s="176"/>
      <c r="G86" s="100"/>
      <c r="H86" s="95"/>
      <c r="I86" s="95"/>
      <c r="J86" s="96"/>
      <c r="K86" s="96"/>
      <c r="L86" s="96"/>
      <c r="M86" s="96"/>
      <c r="N86" s="96"/>
    </row>
    <row r="87" spans="1:6" ht="13.5" thickBot="1">
      <c r="A87" s="103"/>
      <c r="B87" s="175" t="s">
        <v>41</v>
      </c>
      <c r="C87" s="176"/>
      <c r="D87" s="176"/>
      <c r="E87" s="176"/>
      <c r="F87" s="177"/>
    </row>
    <row r="88" spans="1:9" s="117" customFormat="1" ht="25.5">
      <c r="A88" s="159" t="s">
        <v>43</v>
      </c>
      <c r="B88" s="124" t="s">
        <v>42</v>
      </c>
      <c r="C88" s="160" t="s">
        <v>9</v>
      </c>
      <c r="D88" s="161">
        <v>3590</v>
      </c>
      <c r="E88" s="162">
        <v>1140</v>
      </c>
      <c r="F88" s="163">
        <f>D88*E88</f>
        <v>4092600</v>
      </c>
      <c r="G88" s="116"/>
      <c r="H88" s="116"/>
      <c r="I88" s="116"/>
    </row>
    <row r="89" spans="1:9" s="13" customFormat="1" ht="15.75">
      <c r="A89" s="164"/>
      <c r="B89" s="112"/>
      <c r="C89" s="112"/>
      <c r="D89" s="112"/>
      <c r="E89" s="113"/>
      <c r="F89" s="114"/>
      <c r="G89" s="100"/>
      <c r="H89" s="100"/>
      <c r="I89" s="100"/>
    </row>
    <row r="90" spans="1:9" s="13" customFormat="1" ht="16.5" thickBot="1">
      <c r="A90" s="165"/>
      <c r="B90" s="166" t="s">
        <v>12</v>
      </c>
      <c r="C90" s="109"/>
      <c r="D90" s="109"/>
      <c r="E90" s="110"/>
      <c r="F90" s="167">
        <f>SUM(F88:F89)</f>
        <v>4092600</v>
      </c>
      <c r="G90" s="100"/>
      <c r="H90" s="100"/>
      <c r="I90" s="100"/>
    </row>
    <row r="91" spans="1:9" s="13" customFormat="1" ht="16.5" thickBot="1">
      <c r="A91" s="118"/>
      <c r="B91" s="127"/>
      <c r="C91" s="157"/>
      <c r="D91" s="157"/>
      <c r="E91" s="158"/>
      <c r="F91" s="115"/>
      <c r="G91" s="100"/>
      <c r="H91" s="100"/>
      <c r="I91" s="100"/>
    </row>
    <row r="92" spans="1:6" ht="13.5" thickBot="1">
      <c r="A92" s="125"/>
      <c r="B92" s="181" t="s">
        <v>44</v>
      </c>
      <c r="C92" s="176"/>
      <c r="D92" s="176"/>
      <c r="E92" s="176"/>
      <c r="F92" s="177"/>
    </row>
    <row r="93" spans="1:9" s="13" customFormat="1" ht="15.75">
      <c r="A93" s="120">
        <v>15</v>
      </c>
      <c r="B93" s="126" t="s">
        <v>45</v>
      </c>
      <c r="C93" s="112"/>
      <c r="D93" s="112"/>
      <c r="E93" s="113"/>
      <c r="F93" s="153">
        <v>0</v>
      </c>
      <c r="G93" s="100"/>
      <c r="H93" s="100"/>
      <c r="I93" s="100"/>
    </row>
    <row r="94" spans="1:9" s="13" customFormat="1" ht="15.75">
      <c r="A94" s="120">
        <v>17</v>
      </c>
      <c r="B94" s="123" t="s">
        <v>46</v>
      </c>
      <c r="C94" s="150" t="s">
        <v>9</v>
      </c>
      <c r="D94" s="106"/>
      <c r="E94" s="151">
        <v>2550</v>
      </c>
      <c r="F94" s="152">
        <f>D94*E94</f>
        <v>0</v>
      </c>
      <c r="G94" s="100"/>
      <c r="H94" s="100"/>
      <c r="I94" s="100"/>
    </row>
    <row r="95" spans="1:9" s="13" customFormat="1" ht="15.75">
      <c r="A95" s="120"/>
      <c r="B95" s="122" t="s">
        <v>12</v>
      </c>
      <c r="C95" s="106"/>
      <c r="D95" s="106"/>
      <c r="E95" s="107"/>
      <c r="F95" s="108">
        <f>SUM(F93:F94)</f>
        <v>0</v>
      </c>
      <c r="G95" s="100"/>
      <c r="H95" s="100"/>
      <c r="I95" s="100"/>
    </row>
    <row r="96" spans="1:9" s="13" customFormat="1" ht="16.5" thickBot="1">
      <c r="A96" s="121"/>
      <c r="B96" s="109"/>
      <c r="C96" s="109"/>
      <c r="D96" s="109"/>
      <c r="E96" s="110"/>
      <c r="F96" s="111"/>
      <c r="G96" s="100"/>
      <c r="H96" s="100"/>
      <c r="I96" s="100"/>
    </row>
    <row r="97" spans="1:9" s="5" customFormat="1" ht="16.5" thickBot="1">
      <c r="A97" s="101"/>
      <c r="B97" s="166" t="s">
        <v>12</v>
      </c>
      <c r="C97" s="97"/>
      <c r="D97" s="97"/>
      <c r="E97" s="98"/>
      <c r="F97" s="99">
        <v>0</v>
      </c>
      <c r="G97" s="77"/>
      <c r="H97" s="77"/>
      <c r="I97" s="77"/>
    </row>
    <row r="98" spans="2:6" ht="16.5" thickBot="1">
      <c r="B98" s="13"/>
      <c r="C98" s="13"/>
      <c r="D98" s="13"/>
      <c r="E98" s="14"/>
      <c r="F98" s="9"/>
    </row>
    <row r="99" spans="1:6" ht="16.5" thickBot="1">
      <c r="A99" s="55"/>
      <c r="B99" s="168" t="s">
        <v>83</v>
      </c>
      <c r="C99" s="168"/>
      <c r="D99" s="168"/>
      <c r="E99" s="169"/>
      <c r="F99" s="170">
        <f>F26+F37+F48+F85+F90</f>
        <v>131495518</v>
      </c>
    </row>
    <row r="100" spans="1:6" ht="15.75">
      <c r="A100" s="171" t="s">
        <v>84</v>
      </c>
      <c r="B100" s="13"/>
      <c r="C100" s="13"/>
      <c r="D100" s="13"/>
      <c r="E100" s="14"/>
      <c r="F100" s="9"/>
    </row>
  </sheetData>
  <sheetProtection/>
  <mergeCells count="16">
    <mergeCell ref="B92:F92"/>
    <mergeCell ref="C52:F52"/>
    <mergeCell ref="A3:F3"/>
    <mergeCell ref="A1:F1"/>
    <mergeCell ref="A4:F4"/>
    <mergeCell ref="C41:F41"/>
    <mergeCell ref="C51:F51"/>
    <mergeCell ref="C6:F6"/>
    <mergeCell ref="B50:F50"/>
    <mergeCell ref="B22:C22"/>
    <mergeCell ref="B87:F87"/>
    <mergeCell ref="A86:F86"/>
    <mergeCell ref="C7:F7"/>
    <mergeCell ref="C29:F29"/>
    <mergeCell ref="C30:F30"/>
    <mergeCell ref="C40:F40"/>
  </mergeCells>
  <printOptions/>
  <pageMargins left="0.75" right="0.75" top="1" bottom="1" header="0.5" footer="0.5"/>
  <pageSetup horizontalDpi="600" verticalDpi="600" orientation="portrait" paperSize="9" scale="76" r:id="rId3"/>
  <rowBreaks count="1" manualBreakCount="1">
    <brk id="49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Csillag Kati</dc:creator>
  <cp:keywords/>
  <dc:description/>
  <cp:lastModifiedBy>Csillag.Kata</cp:lastModifiedBy>
  <cp:lastPrinted>2013-02-11T07:44:40Z</cp:lastPrinted>
  <dcterms:created xsi:type="dcterms:W3CDTF">2009-11-23T08:42:24Z</dcterms:created>
  <dcterms:modified xsi:type="dcterms:W3CDTF">2015-02-20T11:47:06Z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