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55" windowHeight="5385"/>
  </bookViews>
  <sheets>
    <sheet name="5.sz.m.-műk.bev.feladatonként" sheetId="4" r:id="rId1"/>
    <sheet name="5.1.sz.m.-műk.bev.köt.fel." sheetId="1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Munka2" sheetId="2" r:id="rId7"/>
    <sheet name="Munka3" sheetId="3" r:id="rId8"/>
  </sheets>
  <definedNames>
    <definedName name="_xlnm.Print_Area" localSheetId="3">'5.1.2.sz.m.-műk.b.Hiv.köt.f'!$A$1:$J$71</definedName>
    <definedName name="_xlnm.Print_Area" localSheetId="5">'5.1.4.sz.m.-műk.b.M.Ház köt.f'!$A$1:$J$71</definedName>
  </definedNames>
  <calcPr calcId="124519"/>
</workbook>
</file>

<file path=xl/calcChain.xml><?xml version="1.0" encoding="utf-8"?>
<calcChain xmlns="http://schemas.openxmlformats.org/spreadsheetml/2006/main">
  <c r="J70" i="11"/>
  <c r="D63" i="1"/>
  <c r="C63"/>
  <c r="D16" l="1"/>
  <c r="D12"/>
  <c r="D9"/>
  <c r="D8"/>
  <c r="D15" i="4"/>
  <c r="D11"/>
  <c r="D8"/>
  <c r="D7"/>
  <c r="F68" i="12"/>
  <c r="F54"/>
  <c r="F42"/>
  <c r="F38"/>
  <c r="F49"/>
  <c r="F28"/>
  <c r="F26"/>
  <c r="F24"/>
  <c r="F32" s="1"/>
  <c r="F19"/>
  <c r="F17"/>
  <c r="E35"/>
  <c r="G17" i="11"/>
  <c r="G68"/>
  <c r="F68"/>
  <c r="G54"/>
  <c r="F54"/>
  <c r="G42"/>
  <c r="F42"/>
  <c r="G38"/>
  <c r="F38"/>
  <c r="G35"/>
  <c r="G49"/>
  <c r="F35"/>
  <c r="F49"/>
  <c r="G28"/>
  <c r="F28"/>
  <c r="G26"/>
  <c r="F26"/>
  <c r="G24"/>
  <c r="G32" s="1"/>
  <c r="G56" s="1"/>
  <c r="G70" s="1"/>
  <c r="F24"/>
  <c r="F32" s="1"/>
  <c r="G19"/>
  <c r="F19"/>
  <c r="F17"/>
  <c r="G17" i="10"/>
  <c r="G68"/>
  <c r="F68"/>
  <c r="G54"/>
  <c r="F54"/>
  <c r="G42"/>
  <c r="F42"/>
  <c r="G38"/>
  <c r="F38"/>
  <c r="G35"/>
  <c r="G49"/>
  <c r="F35"/>
  <c r="F49"/>
  <c r="G28"/>
  <c r="F28"/>
  <c r="G26"/>
  <c r="F26"/>
  <c r="G24"/>
  <c r="G32" s="1"/>
  <c r="G56" s="1"/>
  <c r="G70" s="1"/>
  <c r="F24"/>
  <c r="F32" s="1"/>
  <c r="F56" s="1"/>
  <c r="F70" s="1"/>
  <c r="G19"/>
  <c r="F19"/>
  <c r="F17"/>
  <c r="N68" i="9"/>
  <c r="N54"/>
  <c r="N42"/>
  <c r="N38"/>
  <c r="N35"/>
  <c r="N49"/>
  <c r="N28"/>
  <c r="N26"/>
  <c r="N24"/>
  <c r="N32" s="1"/>
  <c r="N56" s="1"/>
  <c r="N70" s="1"/>
  <c r="N19"/>
  <c r="N17"/>
  <c r="D10" i="4"/>
  <c r="G40"/>
  <c r="G42"/>
  <c r="G43"/>
  <c r="G44"/>
  <c r="G45"/>
  <c r="G46"/>
  <c r="G47"/>
  <c r="G39"/>
  <c r="G35"/>
  <c r="G36"/>
  <c r="G38"/>
  <c r="G26"/>
  <c r="G24"/>
  <c r="G22"/>
  <c r="G21"/>
  <c r="G20"/>
  <c r="G19"/>
  <c r="G18"/>
  <c r="G8"/>
  <c r="G9"/>
  <c r="G10"/>
  <c r="G11"/>
  <c r="G12"/>
  <c r="G13"/>
  <c r="G14"/>
  <c r="G15"/>
  <c r="G7"/>
  <c r="G6"/>
  <c r="D67"/>
  <c r="D53"/>
  <c r="D37"/>
  <c r="D41"/>
  <c r="D48"/>
  <c r="D27"/>
  <c r="D25"/>
  <c r="D23"/>
  <c r="D31" s="1"/>
  <c r="D18"/>
  <c r="D16"/>
  <c r="I17" i="12"/>
  <c r="I26"/>
  <c r="I24"/>
  <c r="I19"/>
  <c r="I28"/>
  <c r="I35"/>
  <c r="I38"/>
  <c r="I42"/>
  <c r="I54"/>
  <c r="I68"/>
  <c r="I17" i="11"/>
  <c r="I26"/>
  <c r="I24"/>
  <c r="I19"/>
  <c r="I28"/>
  <c r="I32"/>
  <c r="I35"/>
  <c r="I38"/>
  <c r="I42"/>
  <c r="I49"/>
  <c r="I54"/>
  <c r="I56"/>
  <c r="I68"/>
  <c r="I70"/>
  <c r="I17" i="10"/>
  <c r="I26"/>
  <c r="I24"/>
  <c r="I19"/>
  <c r="I28"/>
  <c r="I32"/>
  <c r="I35"/>
  <c r="I38"/>
  <c r="I42"/>
  <c r="I49"/>
  <c r="I54"/>
  <c r="I56"/>
  <c r="I68"/>
  <c r="I70"/>
  <c r="AB9" i="9"/>
  <c r="AB10"/>
  <c r="AB11"/>
  <c r="AB13"/>
  <c r="AB14"/>
  <c r="AB15"/>
  <c r="AB8"/>
  <c r="AB7"/>
  <c r="AB63"/>
  <c r="AA17"/>
  <c r="AA26"/>
  <c r="AA24"/>
  <c r="AA19"/>
  <c r="AA28"/>
  <c r="AA32"/>
  <c r="AA35"/>
  <c r="AA38"/>
  <c r="AA42"/>
  <c r="AA49"/>
  <c r="AA54"/>
  <c r="AA56"/>
  <c r="AA68"/>
  <c r="AA70"/>
  <c r="D17"/>
  <c r="D26"/>
  <c r="D24"/>
  <c r="D19"/>
  <c r="D28"/>
  <c r="D32"/>
  <c r="D56" s="1"/>
  <c r="D35"/>
  <c r="D38"/>
  <c r="D42"/>
  <c r="D49"/>
  <c r="D54"/>
  <c r="D68"/>
  <c r="K36" i="1"/>
  <c r="K37"/>
  <c r="K39"/>
  <c r="K40"/>
  <c r="K41"/>
  <c r="K43"/>
  <c r="K44"/>
  <c r="K34"/>
  <c r="D38"/>
  <c r="F38"/>
  <c r="K38" s="1"/>
  <c r="I38"/>
  <c r="D42"/>
  <c r="F42"/>
  <c r="K42" s="1"/>
  <c r="I42"/>
  <c r="K45"/>
  <c r="K46"/>
  <c r="K47"/>
  <c r="K48"/>
  <c r="K7"/>
  <c r="K8"/>
  <c r="K9"/>
  <c r="K10"/>
  <c r="K11"/>
  <c r="K12"/>
  <c r="K13"/>
  <c r="K14"/>
  <c r="K15"/>
  <c r="K16"/>
  <c r="D26"/>
  <c r="D24"/>
  <c r="D19"/>
  <c r="D28"/>
  <c r="D32"/>
  <c r="F26"/>
  <c r="F24"/>
  <c r="F19"/>
  <c r="F28"/>
  <c r="F32"/>
  <c r="H26"/>
  <c r="H24"/>
  <c r="H19"/>
  <c r="H28"/>
  <c r="H32"/>
  <c r="J26"/>
  <c r="J24"/>
  <c r="J19"/>
  <c r="J28"/>
  <c r="J32"/>
  <c r="K32" s="1"/>
  <c r="C54"/>
  <c r="D54"/>
  <c r="E54"/>
  <c r="F54"/>
  <c r="G54"/>
  <c r="H54"/>
  <c r="I54"/>
  <c r="K54"/>
  <c r="K20"/>
  <c r="K21"/>
  <c r="K22"/>
  <c r="K23"/>
  <c r="K24"/>
  <c r="K25"/>
  <c r="K26"/>
  <c r="K27"/>
  <c r="K28"/>
  <c r="K29"/>
  <c r="K30"/>
  <c r="K31"/>
  <c r="K19"/>
  <c r="G63"/>
  <c r="C68"/>
  <c r="D68"/>
  <c r="E68"/>
  <c r="F68"/>
  <c r="G68"/>
  <c r="H68"/>
  <c r="I68"/>
  <c r="J68"/>
  <c r="K63"/>
  <c r="J17"/>
  <c r="J38"/>
  <c r="J42"/>
  <c r="J49"/>
  <c r="J54"/>
  <c r="J56"/>
  <c r="J70"/>
  <c r="H17"/>
  <c r="H35"/>
  <c r="K35"/>
  <c r="H38"/>
  <c r="H42"/>
  <c r="H49"/>
  <c r="H56" s="1"/>
  <c r="H70" s="1"/>
  <c r="F17"/>
  <c r="F49"/>
  <c r="D17"/>
  <c r="D49"/>
  <c r="C9" i="9"/>
  <c r="C9" i="1"/>
  <c r="C8" i="4"/>
  <c r="J12" i="12"/>
  <c r="J13"/>
  <c r="J14"/>
  <c r="J15"/>
  <c r="J16"/>
  <c r="J12" i="11"/>
  <c r="J13"/>
  <c r="J14"/>
  <c r="J15"/>
  <c r="J16"/>
  <c r="J13" i="10"/>
  <c r="J14"/>
  <c r="J15"/>
  <c r="J16"/>
  <c r="AB67" i="9"/>
  <c r="AB66"/>
  <c r="AB65"/>
  <c r="AB64"/>
  <c r="AB62"/>
  <c r="AB61"/>
  <c r="AB60"/>
  <c r="AB59"/>
  <c r="AB58"/>
  <c r="AB68"/>
  <c r="AB53"/>
  <c r="AB52"/>
  <c r="AB51"/>
  <c r="AB48"/>
  <c r="AB47"/>
  <c r="AB46"/>
  <c r="AB45"/>
  <c r="AB44"/>
  <c r="AB43"/>
  <c r="AB41"/>
  <c r="AB40"/>
  <c r="AB39"/>
  <c r="AB37"/>
  <c r="AB36"/>
  <c r="AB34"/>
  <c r="AB31"/>
  <c r="AB30"/>
  <c r="AB29"/>
  <c r="AB27"/>
  <c r="AB25"/>
  <c r="AB23"/>
  <c r="AB22"/>
  <c r="AB21"/>
  <c r="AB20"/>
  <c r="Z68"/>
  <c r="Z54"/>
  <c r="Z42"/>
  <c r="Z38"/>
  <c r="Z35"/>
  <c r="Z49"/>
  <c r="Z28"/>
  <c r="Z26"/>
  <c r="Z24"/>
  <c r="Z32" s="1"/>
  <c r="Z19"/>
  <c r="Z17"/>
  <c r="Z56" s="1"/>
  <c r="Z70" s="1"/>
  <c r="H63" i="12"/>
  <c r="C54" i="9"/>
  <c r="C68"/>
  <c r="C42"/>
  <c r="C38"/>
  <c r="C35"/>
  <c r="C28"/>
  <c r="C26"/>
  <c r="C24"/>
  <c r="C19"/>
  <c r="H68"/>
  <c r="H54"/>
  <c r="H42"/>
  <c r="H38"/>
  <c r="H35"/>
  <c r="H49"/>
  <c r="H28"/>
  <c r="H26"/>
  <c r="H24"/>
  <c r="H19"/>
  <c r="H17"/>
  <c r="E17"/>
  <c r="F17"/>
  <c r="G17"/>
  <c r="I17"/>
  <c r="J17"/>
  <c r="K17"/>
  <c r="L17"/>
  <c r="M17"/>
  <c r="O17"/>
  <c r="P17"/>
  <c r="Q17"/>
  <c r="R17"/>
  <c r="S17"/>
  <c r="T17"/>
  <c r="U17"/>
  <c r="V17"/>
  <c r="W17"/>
  <c r="X17"/>
  <c r="Y17"/>
  <c r="C17"/>
  <c r="I68"/>
  <c r="J68"/>
  <c r="K68"/>
  <c r="L68"/>
  <c r="M68"/>
  <c r="O68"/>
  <c r="P68"/>
  <c r="Q68"/>
  <c r="R68"/>
  <c r="S68"/>
  <c r="T68"/>
  <c r="U68"/>
  <c r="V68"/>
  <c r="W68"/>
  <c r="X68"/>
  <c r="Y68"/>
  <c r="J19"/>
  <c r="K19"/>
  <c r="L19"/>
  <c r="M19"/>
  <c r="O19"/>
  <c r="P19"/>
  <c r="Q19"/>
  <c r="R19"/>
  <c r="S19"/>
  <c r="T19"/>
  <c r="U19"/>
  <c r="V19"/>
  <c r="W19"/>
  <c r="X19"/>
  <c r="Y19"/>
  <c r="J24"/>
  <c r="K24"/>
  <c r="L24"/>
  <c r="M24"/>
  <c r="O24"/>
  <c r="P24"/>
  <c r="Q24"/>
  <c r="R24"/>
  <c r="S24"/>
  <c r="T24"/>
  <c r="U24"/>
  <c r="V24"/>
  <c r="W24"/>
  <c r="X24"/>
  <c r="Y24"/>
  <c r="J26"/>
  <c r="K26"/>
  <c r="L26"/>
  <c r="M26"/>
  <c r="O26"/>
  <c r="P26"/>
  <c r="Q26"/>
  <c r="R26"/>
  <c r="S26"/>
  <c r="T26"/>
  <c r="U26"/>
  <c r="V26"/>
  <c r="W26"/>
  <c r="X26"/>
  <c r="Y26"/>
  <c r="J28"/>
  <c r="J32" s="1"/>
  <c r="J56" s="1"/>
  <c r="J70" s="1"/>
  <c r="K28"/>
  <c r="L28"/>
  <c r="L32" s="1"/>
  <c r="L56" s="1"/>
  <c r="L70" s="1"/>
  <c r="M28"/>
  <c r="O28"/>
  <c r="O32" s="1"/>
  <c r="O56" s="1"/>
  <c r="O70" s="1"/>
  <c r="P28"/>
  <c r="Q28"/>
  <c r="Q32" s="1"/>
  <c r="Q56" s="1"/>
  <c r="Q70" s="1"/>
  <c r="R28"/>
  <c r="S28"/>
  <c r="S32" s="1"/>
  <c r="S56" s="1"/>
  <c r="S70" s="1"/>
  <c r="T28"/>
  <c r="U28"/>
  <c r="U32" s="1"/>
  <c r="U56" s="1"/>
  <c r="U70" s="1"/>
  <c r="V28"/>
  <c r="W28"/>
  <c r="W32" s="1"/>
  <c r="W56" s="1"/>
  <c r="W70" s="1"/>
  <c r="X28"/>
  <c r="Y28"/>
  <c r="Y32" s="1"/>
  <c r="Y56" s="1"/>
  <c r="Y70" s="1"/>
  <c r="J35"/>
  <c r="K35"/>
  <c r="L35"/>
  <c r="M35"/>
  <c r="O35"/>
  <c r="Q35"/>
  <c r="R35"/>
  <c r="S35"/>
  <c r="T35"/>
  <c r="U35"/>
  <c r="V35"/>
  <c r="W35"/>
  <c r="X35"/>
  <c r="Y35"/>
  <c r="J38"/>
  <c r="K38"/>
  <c r="L38"/>
  <c r="M38"/>
  <c r="O38"/>
  <c r="P38"/>
  <c r="Q38"/>
  <c r="R38"/>
  <c r="R49" s="1"/>
  <c r="S38"/>
  <c r="T38"/>
  <c r="T49" s="1"/>
  <c r="T56" s="1"/>
  <c r="T70" s="1"/>
  <c r="U38"/>
  <c r="V38"/>
  <c r="W38"/>
  <c r="X38"/>
  <c r="Y38"/>
  <c r="J42"/>
  <c r="K42"/>
  <c r="L42"/>
  <c r="M42"/>
  <c r="M49"/>
  <c r="O42"/>
  <c r="P42"/>
  <c r="Q42"/>
  <c r="R42"/>
  <c r="S42"/>
  <c r="T42"/>
  <c r="U42"/>
  <c r="V42"/>
  <c r="V49"/>
  <c r="W42"/>
  <c r="X42"/>
  <c r="Y42"/>
  <c r="J54"/>
  <c r="K54"/>
  <c r="L54"/>
  <c r="M54"/>
  <c r="O54"/>
  <c r="P54"/>
  <c r="Q54"/>
  <c r="R54"/>
  <c r="S54"/>
  <c r="T54"/>
  <c r="U54"/>
  <c r="V54"/>
  <c r="W54"/>
  <c r="X54"/>
  <c r="Y54"/>
  <c r="K49"/>
  <c r="P49"/>
  <c r="X49"/>
  <c r="K32"/>
  <c r="K56"/>
  <c r="K70"/>
  <c r="M32"/>
  <c r="M56" s="1"/>
  <c r="M70" s="1"/>
  <c r="P32"/>
  <c r="P56"/>
  <c r="P70"/>
  <c r="R32"/>
  <c r="R56" s="1"/>
  <c r="R70" s="1"/>
  <c r="T32"/>
  <c r="V32"/>
  <c r="X32"/>
  <c r="X56"/>
  <c r="X70"/>
  <c r="J67" i="11"/>
  <c r="J66"/>
  <c r="J65"/>
  <c r="J64"/>
  <c r="J62"/>
  <c r="J61"/>
  <c r="J60"/>
  <c r="J59"/>
  <c r="J58"/>
  <c r="J53"/>
  <c r="J52"/>
  <c r="J51"/>
  <c r="J48"/>
  <c r="J47"/>
  <c r="J46"/>
  <c r="J45"/>
  <c r="J44"/>
  <c r="J43"/>
  <c r="J41"/>
  <c r="J40"/>
  <c r="J39"/>
  <c r="J37"/>
  <c r="J36"/>
  <c r="J34"/>
  <c r="J31"/>
  <c r="J30"/>
  <c r="J29"/>
  <c r="J27"/>
  <c r="J25"/>
  <c r="J23"/>
  <c r="J22"/>
  <c r="J21"/>
  <c r="J20"/>
  <c r="J9"/>
  <c r="J10"/>
  <c r="J11"/>
  <c r="J8"/>
  <c r="J7"/>
  <c r="H68"/>
  <c r="H54"/>
  <c r="H42"/>
  <c r="H38"/>
  <c r="H35"/>
  <c r="H28"/>
  <c r="H26"/>
  <c r="H24"/>
  <c r="H32" s="1"/>
  <c r="H19"/>
  <c r="H17"/>
  <c r="H56" s="1"/>
  <c r="H70" s="1"/>
  <c r="H42" i="12"/>
  <c r="H35"/>
  <c r="H38"/>
  <c r="H49"/>
  <c r="H19"/>
  <c r="H24"/>
  <c r="H26"/>
  <c r="H28"/>
  <c r="J59"/>
  <c r="J60"/>
  <c r="J61"/>
  <c r="J62"/>
  <c r="J64"/>
  <c r="J65"/>
  <c r="J66"/>
  <c r="J67"/>
  <c r="J58"/>
  <c r="J52"/>
  <c r="J53"/>
  <c r="J51"/>
  <c r="J54"/>
  <c r="J36"/>
  <c r="J37"/>
  <c r="J39"/>
  <c r="J40"/>
  <c r="J41"/>
  <c r="J43"/>
  <c r="J44"/>
  <c r="J45"/>
  <c r="J46"/>
  <c r="J47"/>
  <c r="J48"/>
  <c r="J34"/>
  <c r="J20"/>
  <c r="J21"/>
  <c r="J22"/>
  <c r="J23"/>
  <c r="J25"/>
  <c r="J27"/>
  <c r="J29"/>
  <c r="J30"/>
  <c r="J31"/>
  <c r="J9"/>
  <c r="J10"/>
  <c r="J11"/>
  <c r="J8"/>
  <c r="J7"/>
  <c r="H68"/>
  <c r="H54"/>
  <c r="H32"/>
  <c r="H17"/>
  <c r="C17" i="10"/>
  <c r="H17"/>
  <c r="H19"/>
  <c r="H24"/>
  <c r="H26"/>
  <c r="H28"/>
  <c r="H35"/>
  <c r="H38"/>
  <c r="H49" s="1"/>
  <c r="H42"/>
  <c r="H54"/>
  <c r="H68"/>
  <c r="J8"/>
  <c r="J9"/>
  <c r="J10"/>
  <c r="J11"/>
  <c r="J12"/>
  <c r="J20"/>
  <c r="J21"/>
  <c r="J22"/>
  <c r="J23"/>
  <c r="J25"/>
  <c r="J27"/>
  <c r="J29"/>
  <c r="J30"/>
  <c r="J31"/>
  <c r="J34"/>
  <c r="J36"/>
  <c r="J37"/>
  <c r="J39"/>
  <c r="J40"/>
  <c r="J41"/>
  <c r="J43"/>
  <c r="J44"/>
  <c r="J45"/>
  <c r="J46"/>
  <c r="J47"/>
  <c r="J48"/>
  <c r="J51"/>
  <c r="J52"/>
  <c r="J53"/>
  <c r="J54" s="1"/>
  <c r="J58"/>
  <c r="J59"/>
  <c r="J60"/>
  <c r="J61"/>
  <c r="J62"/>
  <c r="J64"/>
  <c r="J65"/>
  <c r="J66"/>
  <c r="J67"/>
  <c r="J7"/>
  <c r="J17" s="1"/>
  <c r="H49" i="11"/>
  <c r="Y49" i="9"/>
  <c r="W49"/>
  <c r="U49"/>
  <c r="S49"/>
  <c r="Q49"/>
  <c r="C49"/>
  <c r="O49"/>
  <c r="L49"/>
  <c r="J49"/>
  <c r="C32"/>
  <c r="C56"/>
  <c r="C70"/>
  <c r="H32"/>
  <c r="H56"/>
  <c r="H70"/>
  <c r="H32" i="10"/>
  <c r="H56" s="1"/>
  <c r="H70" s="1"/>
  <c r="J68"/>
  <c r="E16" i="4"/>
  <c r="F16"/>
  <c r="C16"/>
  <c r="E17" i="1"/>
  <c r="G17"/>
  <c r="I17"/>
  <c r="C17"/>
  <c r="G17" i="12"/>
  <c r="G19"/>
  <c r="G24"/>
  <c r="G26"/>
  <c r="G28"/>
  <c r="G35"/>
  <c r="G38"/>
  <c r="G42"/>
  <c r="G54"/>
  <c r="G68"/>
  <c r="E68"/>
  <c r="D68"/>
  <c r="C68"/>
  <c r="E54"/>
  <c r="D54"/>
  <c r="C54"/>
  <c r="E42"/>
  <c r="D42"/>
  <c r="C42"/>
  <c r="E38"/>
  <c r="D38"/>
  <c r="C38"/>
  <c r="J38"/>
  <c r="D35"/>
  <c r="D49"/>
  <c r="C35"/>
  <c r="E28"/>
  <c r="D28"/>
  <c r="C28"/>
  <c r="J28"/>
  <c r="E26"/>
  <c r="D26"/>
  <c r="C26"/>
  <c r="E24"/>
  <c r="D24"/>
  <c r="C24"/>
  <c r="J24"/>
  <c r="E19"/>
  <c r="D19"/>
  <c r="C19"/>
  <c r="E17"/>
  <c r="D17"/>
  <c r="C17"/>
  <c r="E68" i="11"/>
  <c r="D68"/>
  <c r="C68"/>
  <c r="E54"/>
  <c r="D54"/>
  <c r="C54"/>
  <c r="J54"/>
  <c r="E42"/>
  <c r="D42"/>
  <c r="C42"/>
  <c r="J42" s="1"/>
  <c r="E38"/>
  <c r="D38"/>
  <c r="C38"/>
  <c r="J38"/>
  <c r="E35"/>
  <c r="E49"/>
  <c r="D35"/>
  <c r="D49"/>
  <c r="C35"/>
  <c r="E28"/>
  <c r="D28"/>
  <c r="C28"/>
  <c r="J28"/>
  <c r="E26"/>
  <c r="D26"/>
  <c r="C26"/>
  <c r="J26"/>
  <c r="E24"/>
  <c r="D24"/>
  <c r="C24"/>
  <c r="J24"/>
  <c r="E19"/>
  <c r="D19"/>
  <c r="C19"/>
  <c r="J19"/>
  <c r="E17"/>
  <c r="D17"/>
  <c r="C17"/>
  <c r="J17"/>
  <c r="E68" i="10"/>
  <c r="D68"/>
  <c r="C68"/>
  <c r="E54"/>
  <c r="D54"/>
  <c r="C54"/>
  <c r="E42"/>
  <c r="D42"/>
  <c r="C42"/>
  <c r="J42"/>
  <c r="E38"/>
  <c r="D38"/>
  <c r="C38"/>
  <c r="J38"/>
  <c r="E35"/>
  <c r="E49"/>
  <c r="D35"/>
  <c r="D49"/>
  <c r="E28"/>
  <c r="D28"/>
  <c r="C28"/>
  <c r="J28"/>
  <c r="E26"/>
  <c r="D26"/>
  <c r="C26"/>
  <c r="J26"/>
  <c r="E24"/>
  <c r="D24"/>
  <c r="C24"/>
  <c r="J24"/>
  <c r="E19"/>
  <c r="D19"/>
  <c r="C19"/>
  <c r="J19" s="1"/>
  <c r="J32" s="1"/>
  <c r="E17"/>
  <c r="E56" s="1"/>
  <c r="E70" s="1"/>
  <c r="D17"/>
  <c r="G68" i="9"/>
  <c r="F68"/>
  <c r="E68"/>
  <c r="I54"/>
  <c r="G54"/>
  <c r="F54"/>
  <c r="E54"/>
  <c r="AB54"/>
  <c r="I42"/>
  <c r="G42"/>
  <c r="F42"/>
  <c r="E42"/>
  <c r="AB42"/>
  <c r="I38"/>
  <c r="G38"/>
  <c r="F38"/>
  <c r="E38"/>
  <c r="AB38" s="1"/>
  <c r="I35"/>
  <c r="I49"/>
  <c r="G35"/>
  <c r="G49"/>
  <c r="F35"/>
  <c r="F49"/>
  <c r="E35"/>
  <c r="AB35" s="1"/>
  <c r="AB49" s="1"/>
  <c r="E49"/>
  <c r="I28"/>
  <c r="G28"/>
  <c r="F28"/>
  <c r="E28"/>
  <c r="AB28" s="1"/>
  <c r="I26"/>
  <c r="G26"/>
  <c r="F26"/>
  <c r="E26"/>
  <c r="AB26" s="1"/>
  <c r="I24"/>
  <c r="I32" s="1"/>
  <c r="I56" s="1"/>
  <c r="I70" s="1"/>
  <c r="G24"/>
  <c r="F24"/>
  <c r="E24"/>
  <c r="AB24" s="1"/>
  <c r="I19"/>
  <c r="G19"/>
  <c r="F19"/>
  <c r="E19"/>
  <c r="AB19" s="1"/>
  <c r="K51" i="1"/>
  <c r="K52"/>
  <c r="K53"/>
  <c r="K55"/>
  <c r="K58"/>
  <c r="K59"/>
  <c r="K60"/>
  <c r="K61"/>
  <c r="K62"/>
  <c r="K64"/>
  <c r="K65"/>
  <c r="K66"/>
  <c r="K67"/>
  <c r="G42"/>
  <c r="G38"/>
  <c r="G35"/>
  <c r="I28"/>
  <c r="G28"/>
  <c r="I26"/>
  <c r="G26"/>
  <c r="I24"/>
  <c r="G24"/>
  <c r="I19"/>
  <c r="G19"/>
  <c r="F34" i="4"/>
  <c r="G34"/>
  <c r="F37"/>
  <c r="E37"/>
  <c r="G37" s="1"/>
  <c r="C37"/>
  <c r="E41"/>
  <c r="G41" s="1"/>
  <c r="F41"/>
  <c r="C41"/>
  <c r="F48"/>
  <c r="E53"/>
  <c r="F53"/>
  <c r="C53"/>
  <c r="G53" s="1"/>
  <c r="E67"/>
  <c r="F67"/>
  <c r="C67"/>
  <c r="G66"/>
  <c r="G65"/>
  <c r="G64"/>
  <c r="G63"/>
  <c r="G62"/>
  <c r="G61"/>
  <c r="G60"/>
  <c r="G59"/>
  <c r="G58"/>
  <c r="G57"/>
  <c r="G52"/>
  <c r="G51"/>
  <c r="G50"/>
  <c r="G33"/>
  <c r="G28"/>
  <c r="G30"/>
  <c r="G29"/>
  <c r="G27" s="1"/>
  <c r="G25"/>
  <c r="G23"/>
  <c r="E27"/>
  <c r="F27"/>
  <c r="C27"/>
  <c r="E25"/>
  <c r="F25"/>
  <c r="F31" s="1"/>
  <c r="F55" s="1"/>
  <c r="F69" s="1"/>
  <c r="C25"/>
  <c r="E23"/>
  <c r="F23"/>
  <c r="C23"/>
  <c r="E18"/>
  <c r="F18"/>
  <c r="C18"/>
  <c r="E38" i="1"/>
  <c r="C38"/>
  <c r="E42"/>
  <c r="C42"/>
  <c r="E28"/>
  <c r="C28"/>
  <c r="E26"/>
  <c r="C26"/>
  <c r="E24"/>
  <c r="C24"/>
  <c r="C32" s="1"/>
  <c r="C56" s="1"/>
  <c r="C70" s="1"/>
  <c r="E19"/>
  <c r="C19"/>
  <c r="J35" i="11"/>
  <c r="J42" i="12"/>
  <c r="G49"/>
  <c r="E49"/>
  <c r="C49"/>
  <c r="J35"/>
  <c r="G32"/>
  <c r="G56"/>
  <c r="G70"/>
  <c r="J17"/>
  <c r="C49" i="10"/>
  <c r="E48" i="4"/>
  <c r="G48" s="1"/>
  <c r="G67"/>
  <c r="G16"/>
  <c r="C31"/>
  <c r="E31"/>
  <c r="E55"/>
  <c r="E69"/>
  <c r="C49" i="1"/>
  <c r="E49"/>
  <c r="G49"/>
  <c r="I49"/>
  <c r="G32"/>
  <c r="I32"/>
  <c r="I56"/>
  <c r="I70"/>
  <c r="E32" i="9"/>
  <c r="E56" s="1"/>
  <c r="E70" s="1"/>
  <c r="G32"/>
  <c r="G56" s="1"/>
  <c r="G70" s="1"/>
  <c r="F32"/>
  <c r="F56"/>
  <c r="F70"/>
  <c r="C32" i="12"/>
  <c r="C56"/>
  <c r="C70"/>
  <c r="E32"/>
  <c r="D32"/>
  <c r="C32" i="11"/>
  <c r="E32"/>
  <c r="E56"/>
  <c r="E70"/>
  <c r="D32"/>
  <c r="D56"/>
  <c r="D70"/>
  <c r="C32" i="10"/>
  <c r="C56"/>
  <c r="C70"/>
  <c r="E32"/>
  <c r="D32"/>
  <c r="D56"/>
  <c r="D70"/>
  <c r="C48" i="4"/>
  <c r="C55"/>
  <c r="C69"/>
  <c r="E32" i="1"/>
  <c r="E56"/>
  <c r="G56"/>
  <c r="G70"/>
  <c r="E70"/>
  <c r="E56" i="12"/>
  <c r="E70"/>
  <c r="I49"/>
  <c r="J19"/>
  <c r="I32"/>
  <c r="I56"/>
  <c r="I70"/>
  <c r="D56"/>
  <c r="D70"/>
  <c r="J26"/>
  <c r="H56"/>
  <c r="H70"/>
  <c r="J49"/>
  <c r="J68"/>
  <c r="K68" i="1"/>
  <c r="AB17" i="9"/>
  <c r="F56" i="1"/>
  <c r="F70"/>
  <c r="K17"/>
  <c r="D56"/>
  <c r="D70"/>
  <c r="V56" i="9"/>
  <c r="V70"/>
  <c r="J35" i="10"/>
  <c r="J49"/>
  <c r="C49" i="11"/>
  <c r="J49"/>
  <c r="C56"/>
  <c r="C70"/>
  <c r="D70" i="9" l="1"/>
  <c r="G31" i="4"/>
  <c r="D55"/>
  <c r="D69" s="1"/>
  <c r="F56" i="11"/>
  <c r="F70" s="1"/>
  <c r="J32"/>
  <c r="J56" s="1"/>
  <c r="F56" i="12"/>
  <c r="F70" s="1"/>
  <c r="J32"/>
  <c r="J56" s="1"/>
  <c r="J70" s="1"/>
  <c r="G55" i="4"/>
  <c r="G69" s="1"/>
  <c r="AB32" i="9"/>
  <c r="AB56" s="1"/>
  <c r="AB70" s="1"/>
  <c r="J56" i="10"/>
  <c r="J70" s="1"/>
  <c r="K49" i="1"/>
  <c r="K56" s="1"/>
  <c r="K70" s="1"/>
</calcChain>
</file>

<file path=xl/sharedStrings.xml><?xml version="1.0" encoding="utf-8"?>
<sst xmlns="http://schemas.openxmlformats.org/spreadsheetml/2006/main" count="809" uniqueCount="185">
  <si>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</si>
  <si>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</si>
  <si>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</si>
  <si>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</si>
  <si>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</si>
  <si>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</si>
  <si>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</si>
  <si>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</si>
  <si>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</si>
  <si>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</si>
  <si>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</si>
  <si>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</si>
  <si>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</si>
  <si>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</si>
  <si>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</si>
  <si>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</si>
  <si>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</si>
  <si>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</si>
  <si>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</si>
  <si>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</si>
  <si>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</si>
  <si>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</si>
  <si>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</si>
  <si>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</si>
  <si>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</si>
  <si>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</si>
  <si>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</si>
  <si>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</si>
  <si>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</si>
  <si>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</si>
  <si>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</si>
  <si>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</si>
  <si>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</si>
  <si>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</si>
  <si>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</si>
  <si>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</si>
  <si>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</si>
  <si>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</si>
  <si>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</si>
  <si>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</si>
  <si>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</si>
  <si>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</si>
  <si>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</si>
  <si>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</si>
  <si>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</si>
  <si>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</si>
  <si>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</si>
  <si>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</si>
  <si>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</si>
  <si>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</si>
  <si>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</si>
  <si>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</si>
  <si>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</si>
  <si>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</si>
  <si>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</si>
  <si>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</si>
  <si>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</si>
  <si>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</si>
  <si>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</si>
  <si>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</si>
  <si>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</si>
  <si>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</si>
  <si>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</si>
  <si>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</si>
  <si>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</si>
  <si>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</si>
  <si>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</si>
  <si>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</si>
  <si>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</si>
  <si>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</si>
  <si>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</si>
  <si>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</si>
  <si>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</si>
  <si>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</si>
  <si>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</si>
  <si>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</si>
  <si>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</si>
  <si>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</si>
  <si>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</si>
  <si>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</si>
  <si>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</si>
  <si>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</si>
  <si>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</si>
  <si>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</si>
  <si>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</si>
  <si>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</si>
  <si>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</si>
  <si>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</si>
  <si>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</si>
  <si>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</si>
  <si>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</si>
  <si>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</si>
  <si>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</si>
  <si>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</si>
  <si>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</si>
  <si>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</si>
  <si>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</si>
  <si>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</si>
  <si>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</si>
  <si>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</si>
  <si>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</si>
  <si>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</si>
  <si>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</si>
  <si>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</si>
  <si>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</si>
  <si>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</si>
  <si>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</si>
  <si>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</si>
  <si>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</si>
  <si>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</si>
  <si>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</si>
  <si>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</si>
  <si>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</si>
  <si>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</si>
  <si>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Pilisborosjenő Község Önkormányzatának 2014. évi működési bevételeinek előirányzatai feladatonként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</si>
  <si>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</si>
  <si>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</si>
  <si>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</si>
  <si>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</si>
  <si>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</si>
  <si>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</si>
  <si>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</si>
  <si>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Pilisborosjenő Község Önkormányzatának 2014. évi működési bevételek előirányzatai intézményenként</t>
  </si>
  <si>
    <t>Kötelező feladat</t>
  </si>
  <si>
    <t>Óvoda</t>
  </si>
  <si>
    <t>Műv.Ház</t>
  </si>
  <si>
    <t>Polg.    Hivatal</t>
  </si>
  <si>
    <t>Önkormány- zat</t>
  </si>
  <si>
    <t>Pilisborosjenő Község Önkormányzatának 2014. évi működési bevételek előirányzatai (Önkormányzat)</t>
  </si>
  <si>
    <t>Pilisborosjenői Polgármesteri Hivatal 2014. évi működési bevételek előirányzatai</t>
  </si>
  <si>
    <t>Pilisborosjenői Mesevölgy Óvoda 2014. évi működési bevételek előirányzatai</t>
  </si>
  <si>
    <t>Reichel József Művelődési Ház és Könyvtár 2014. évi működési bevételek előirányzatai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</si>
  <si>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</si>
  <si>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</si>
  <si>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</si>
  <si>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</si>
  <si>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</si>
  <si>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</si>
  <si>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</si>
  <si>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</si>
  <si>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</si>
  <si>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</si>
  <si>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</si>
  <si>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</si>
  <si>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</si>
  <si>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</si>
  <si>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</si>
  <si>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</si>
  <si>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</si>
  <si>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</si>
  <si>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</si>
  <si>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</si>
  <si>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</si>
  <si>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</si>
  <si>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</si>
  <si>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</si>
  <si>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</si>
  <si>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</si>
  <si>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</si>
  <si>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</si>
  <si>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</si>
  <si>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</si>
  <si>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</si>
  <si>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</si>
  <si>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</si>
  <si>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</si>
  <si>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</si>
  <si>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</si>
  <si>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</si>
  <si>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</si>
  <si>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</si>
  <si>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</si>
  <si>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</si>
  <si>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</si>
  <si>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</si>
  <si>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</si>
  <si>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</si>
  <si>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</si>
  <si>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</si>
  <si>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Eredeti ei.</t>
  </si>
  <si>
    <t>Mód.ei.</t>
  </si>
  <si>
    <t>Mód. ei.</t>
  </si>
  <si>
    <t>Közfoglalkoztatás</t>
  </si>
  <si>
    <t>Pilisborosjenő, 2014. november 27.</t>
  </si>
  <si>
    <t>Pilisborosjenő, 2015. május 28.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</si>
</sst>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3" fontId="0" fillId="0" borderId="12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13" xfId="0" applyNumberFormat="1" applyFont="1" applyBorder="1"/>
    <xf numFmtId="3" fontId="5" fillId="0" borderId="1" xfId="0" applyNumberFormat="1" applyFont="1" applyBorder="1"/>
    <xf numFmtId="3" fontId="0" fillId="0" borderId="10" xfId="0" applyNumberFormat="1" applyBorder="1"/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3" xfId="0" applyNumberFormat="1" applyFon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9" xfId="0" applyFill="1" applyBorder="1"/>
    <xf numFmtId="0" fontId="0" fillId="0" borderId="20" xfId="0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5" xfId="0" applyNumberForma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6" xfId="0" applyNumberFormat="1" applyFill="1" applyBorder="1"/>
    <xf numFmtId="0" fontId="1" fillId="0" borderId="7" xfId="0" applyFont="1" applyFill="1" applyBorder="1"/>
    <xf numFmtId="0" fontId="1" fillId="0" borderId="8" xfId="0" applyFont="1" applyFill="1" applyBorder="1"/>
    <xf numFmtId="3" fontId="1" fillId="0" borderId="8" xfId="0" applyNumberFormat="1" applyFont="1" applyFill="1" applyBorder="1"/>
    <xf numFmtId="3" fontId="0" fillId="0" borderId="1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2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3" fontId="1" fillId="0" borderId="13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14" xfId="0" applyNumberFormat="1" applyFill="1" applyBorder="1"/>
    <xf numFmtId="3" fontId="4" fillId="0" borderId="8" xfId="0" applyNumberFormat="1" applyFont="1" applyFill="1" applyBorder="1"/>
    <xf numFmtId="3" fontId="4" fillId="0" borderId="13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3" fontId="1" fillId="0" borderId="17" xfId="0" applyNumberFormat="1" applyFont="1" applyBorder="1"/>
    <xf numFmtId="3" fontId="4" fillId="0" borderId="17" xfId="0" applyNumberFormat="1" applyFont="1" applyBorder="1"/>
    <xf numFmtId="3" fontId="0" fillId="0" borderId="24" xfId="0" applyNumberFormat="1" applyFill="1" applyBorder="1"/>
    <xf numFmtId="3" fontId="1" fillId="0" borderId="21" xfId="0" applyNumberFormat="1" applyFont="1" applyFill="1" applyBorder="1"/>
    <xf numFmtId="3" fontId="1" fillId="0" borderId="15" xfId="0" applyNumberFormat="1" applyFont="1" applyFill="1" applyBorder="1"/>
    <xf numFmtId="3" fontId="0" fillId="0" borderId="23" xfId="0" applyNumberFormat="1" applyFill="1" applyBorder="1"/>
    <xf numFmtId="3" fontId="0" fillId="0" borderId="25" xfId="0" applyNumberFormat="1" applyFill="1" applyBorder="1"/>
    <xf numFmtId="3" fontId="1" fillId="0" borderId="1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1" xfId="0" applyNumberFormat="1" applyFont="1" applyFill="1" applyBorder="1"/>
    <xf numFmtId="3" fontId="1" fillId="0" borderId="16" xfId="0" applyNumberFormat="1" applyFont="1" applyFill="1" applyBorder="1"/>
    <xf numFmtId="3" fontId="4" fillId="0" borderId="17" xfId="0" applyNumberFormat="1" applyFont="1" applyFill="1" applyBorder="1"/>
    <xf numFmtId="3" fontId="1" fillId="0" borderId="0" xfId="0" applyNumberFormat="1" applyFont="1" applyFill="1"/>
    <xf numFmtId="3" fontId="0" fillId="0" borderId="26" xfId="0" applyNumberFormat="1" applyBorder="1"/>
    <xf numFmtId="3" fontId="0" fillId="0" borderId="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5" fillId="0" borderId="6" xfId="0" applyNumberFormat="1" applyFont="1" applyFill="1" applyBorder="1"/>
    <xf numFmtId="3" fontId="2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/>
    <xf numFmtId="3" fontId="7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3" fontId="2" fillId="0" borderId="2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/>
    <xf numFmtId="3" fontId="0" fillId="2" borderId="1" xfId="0" applyNumberFormat="1" applyFill="1" applyBorder="1"/>
    <xf numFmtId="3" fontId="0" fillId="2" borderId="12" xfId="0" applyNumberFormat="1" applyFill="1" applyBorder="1"/>
    <xf numFmtId="3" fontId="7" fillId="0" borderId="31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15" xfId="0" applyNumberFormat="1" applyFill="1" applyBorder="1"/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topLeftCell="A43" workbookViewId="0">
      <selection activeCell="D69" sqref="D69"/>
    </sheetView>
  </sheetViews>
  <sheetFormatPr defaultRowHeight="15"/>
  <cols>
    <col min="1" max="1" width="9.85546875" style="37" customWidth="1"/>
    <col min="2" max="2" width="45" style="37" customWidth="1"/>
    <col min="3" max="6" width="11" style="38" customWidth="1"/>
    <col min="7" max="7" width="11" style="91" customWidth="1"/>
    <col min="8" max="18" width="11.7109375" customWidth="1"/>
    <col min="19" max="19" width="11.85546875" customWidth="1"/>
  </cols>
  <sheetData>
    <row r="1" spans="1:19">
      <c r="G1" s="39" t="s">
        <v>167</v>
      </c>
    </row>
    <row r="2" spans="1:19">
      <c r="A2" s="113" t="s">
        <v>114</v>
      </c>
      <c r="B2" s="113"/>
      <c r="C2" s="113"/>
      <c r="D2" s="113"/>
      <c r="E2" s="113"/>
      <c r="F2" s="113"/>
      <c r="G2" s="11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thickBot="1">
      <c r="G3" s="39" t="s">
        <v>105</v>
      </c>
    </row>
    <row r="4" spans="1:19" ht="35.25" customHeight="1" thickBot="1">
      <c r="A4" s="122" t="s">
        <v>2</v>
      </c>
      <c r="B4" s="120" t="s">
        <v>0</v>
      </c>
      <c r="C4" s="114" t="s">
        <v>106</v>
      </c>
      <c r="D4" s="115"/>
      <c r="E4" s="118" t="s">
        <v>115</v>
      </c>
      <c r="F4" s="118" t="s">
        <v>116</v>
      </c>
      <c r="G4" s="116" t="s">
        <v>1</v>
      </c>
    </row>
    <row r="5" spans="1:19" ht="16.5" customHeight="1" thickBot="1">
      <c r="A5" s="123"/>
      <c r="B5" s="121"/>
      <c r="C5" s="100" t="s">
        <v>179</v>
      </c>
      <c r="D5" s="100" t="s">
        <v>180</v>
      </c>
      <c r="E5" s="119"/>
      <c r="F5" s="119"/>
      <c r="G5" s="117"/>
    </row>
    <row r="6" spans="1:19">
      <c r="A6" s="41" t="s">
        <v>3</v>
      </c>
      <c r="B6" s="42" t="s">
        <v>4</v>
      </c>
      <c r="C6" s="80">
        <v>50448</v>
      </c>
      <c r="D6" s="80">
        <v>50448</v>
      </c>
      <c r="E6" s="80">
        <v>0</v>
      </c>
      <c r="F6" s="80">
        <v>0</v>
      </c>
      <c r="G6" s="81">
        <f>SUM(D6:F6)</f>
        <v>50448</v>
      </c>
    </row>
    <row r="7" spans="1:19">
      <c r="A7" s="45" t="s">
        <v>5</v>
      </c>
      <c r="B7" s="46" t="s">
        <v>6</v>
      </c>
      <c r="C7" s="60">
        <v>50725</v>
      </c>
      <c r="D7" s="60">
        <f>50725+454+175</f>
        <v>51354</v>
      </c>
      <c r="E7" s="60">
        <v>0</v>
      </c>
      <c r="F7" s="60">
        <v>0</v>
      </c>
      <c r="G7" s="82">
        <f>SUM(D7:F7)</f>
        <v>51354</v>
      </c>
    </row>
    <row r="8" spans="1:19">
      <c r="A8" s="45" t="s">
        <v>7</v>
      </c>
      <c r="B8" s="46" t="s">
        <v>8</v>
      </c>
      <c r="C8" s="60">
        <f>15819-1465</f>
        <v>14354</v>
      </c>
      <c r="D8" s="60">
        <f>14996-1592+237</f>
        <v>13641</v>
      </c>
      <c r="E8" s="60">
        <v>0</v>
      </c>
      <c r="F8" s="60">
        <v>0</v>
      </c>
      <c r="G8" s="82">
        <f t="shared" ref="G8:G15" si="0">SUM(D8:F8)</f>
        <v>13641</v>
      </c>
    </row>
    <row r="9" spans="1:19">
      <c r="A9" s="45" t="s">
        <v>9</v>
      </c>
      <c r="B9" s="46" t="s">
        <v>10</v>
      </c>
      <c r="C9" s="60">
        <v>4078</v>
      </c>
      <c r="D9" s="60">
        <v>4078</v>
      </c>
      <c r="E9" s="60">
        <v>0</v>
      </c>
      <c r="F9" s="60">
        <v>0</v>
      </c>
      <c r="G9" s="82">
        <f t="shared" si="0"/>
        <v>4078</v>
      </c>
    </row>
    <row r="10" spans="1:19">
      <c r="A10" s="45" t="s">
        <v>11</v>
      </c>
      <c r="B10" s="46" t="s">
        <v>12</v>
      </c>
      <c r="C10" s="60">
        <v>345</v>
      </c>
      <c r="D10" s="60">
        <f>635+46</f>
        <v>681</v>
      </c>
      <c r="E10" s="60">
        <v>0</v>
      </c>
      <c r="F10" s="60">
        <v>0</v>
      </c>
      <c r="G10" s="82">
        <f t="shared" si="0"/>
        <v>681</v>
      </c>
    </row>
    <row r="11" spans="1:19">
      <c r="A11" s="49" t="s">
        <v>13</v>
      </c>
      <c r="B11" s="50" t="s">
        <v>14</v>
      </c>
      <c r="C11" s="60">
        <v>0</v>
      </c>
      <c r="D11" s="60">
        <f>1548+1151+296</f>
        <v>2995</v>
      </c>
      <c r="E11" s="60">
        <v>0</v>
      </c>
      <c r="F11" s="60">
        <v>0</v>
      </c>
      <c r="G11" s="82">
        <f t="shared" si="0"/>
        <v>2995</v>
      </c>
    </row>
    <row r="12" spans="1:19">
      <c r="A12" s="45" t="s">
        <v>168</v>
      </c>
      <c r="B12" s="46" t="s">
        <v>169</v>
      </c>
      <c r="C12" s="47">
        <v>0</v>
      </c>
      <c r="D12" s="47">
        <v>0</v>
      </c>
      <c r="E12" s="60">
        <v>0</v>
      </c>
      <c r="F12" s="61">
        <v>0</v>
      </c>
      <c r="G12" s="82">
        <f t="shared" si="0"/>
        <v>0</v>
      </c>
    </row>
    <row r="13" spans="1:19">
      <c r="A13" s="45" t="s">
        <v>170</v>
      </c>
      <c r="B13" s="46" t="s">
        <v>174</v>
      </c>
      <c r="C13" s="47">
        <v>0</v>
      </c>
      <c r="D13" s="47">
        <v>0</v>
      </c>
      <c r="E13" s="60">
        <v>0</v>
      </c>
      <c r="F13" s="61">
        <v>0</v>
      </c>
      <c r="G13" s="82">
        <f t="shared" si="0"/>
        <v>0</v>
      </c>
    </row>
    <row r="14" spans="1:19">
      <c r="A14" s="45" t="s">
        <v>171</v>
      </c>
      <c r="B14" s="46" t="s">
        <v>175</v>
      </c>
      <c r="C14" s="47">
        <v>0</v>
      </c>
      <c r="D14" s="47">
        <v>0</v>
      </c>
      <c r="E14" s="60">
        <v>0</v>
      </c>
      <c r="F14" s="61">
        <v>0</v>
      </c>
      <c r="G14" s="82">
        <f t="shared" si="0"/>
        <v>0</v>
      </c>
    </row>
    <row r="15" spans="1:19" ht="15.75" thickBot="1">
      <c r="A15" s="76" t="s">
        <v>172</v>
      </c>
      <c r="B15" s="77" t="s">
        <v>173</v>
      </c>
      <c r="C15" s="83">
        <v>13635</v>
      </c>
      <c r="D15" s="83">
        <f>13635+3769+220</f>
        <v>17624</v>
      </c>
      <c r="E15" s="60">
        <v>0</v>
      </c>
      <c r="F15" s="84">
        <v>0</v>
      </c>
      <c r="G15" s="82">
        <f t="shared" si="0"/>
        <v>17624</v>
      </c>
    </row>
    <row r="16" spans="1:19" ht="15.75" thickBot="1">
      <c r="A16" s="53" t="s">
        <v>15</v>
      </c>
      <c r="B16" s="54" t="s">
        <v>16</v>
      </c>
      <c r="C16" s="55">
        <f>SUM(C6:C15)</f>
        <v>133585</v>
      </c>
      <c r="D16" s="55">
        <f>SUM(D6:D15)</f>
        <v>140821</v>
      </c>
      <c r="E16" s="55">
        <f>SUM(E6:E15)</f>
        <v>0</v>
      </c>
      <c r="F16" s="68">
        <f>SUM(F6:F15)</f>
        <v>0</v>
      </c>
      <c r="G16" s="85">
        <f>SUM(G6:G15)</f>
        <v>140821</v>
      </c>
    </row>
    <row r="17" spans="1:7">
      <c r="A17" s="41"/>
      <c r="B17" s="42"/>
      <c r="C17" s="80"/>
      <c r="D17" s="80"/>
      <c r="E17" s="80"/>
      <c r="F17" s="80"/>
      <c r="G17" s="81"/>
    </row>
    <row r="18" spans="1:7" s="16" customFormat="1">
      <c r="A18" s="86" t="s">
        <v>17</v>
      </c>
      <c r="B18" s="87" t="s">
        <v>18</v>
      </c>
      <c r="C18" s="88">
        <f>C19+C20+C21+C22</f>
        <v>86806</v>
      </c>
      <c r="D18" s="88">
        <f>D19+D20+D21+D22</f>
        <v>86806</v>
      </c>
      <c r="E18" s="88">
        <f>E19+E20+E21+E22</f>
        <v>0</v>
      </c>
      <c r="F18" s="88">
        <f>F19+F20+F21+F22</f>
        <v>0</v>
      </c>
      <c r="G18" s="82">
        <f>G19+G20+G21+G22</f>
        <v>86806</v>
      </c>
    </row>
    <row r="19" spans="1:7">
      <c r="A19" s="62" t="s">
        <v>96</v>
      </c>
      <c r="B19" s="63" t="s">
        <v>118</v>
      </c>
      <c r="C19" s="60">
        <v>62770</v>
      </c>
      <c r="D19" s="60">
        <v>62770</v>
      </c>
      <c r="E19" s="60">
        <v>0</v>
      </c>
      <c r="F19" s="60">
        <v>0</v>
      </c>
      <c r="G19" s="82">
        <f>SUM(D19:F19)</f>
        <v>62770</v>
      </c>
    </row>
    <row r="20" spans="1:7">
      <c r="A20" s="62" t="s">
        <v>97</v>
      </c>
      <c r="B20" s="63" t="s">
        <v>119</v>
      </c>
      <c r="C20" s="60">
        <v>23966</v>
      </c>
      <c r="D20" s="60">
        <v>23966</v>
      </c>
      <c r="E20" s="60">
        <v>0</v>
      </c>
      <c r="F20" s="60">
        <v>0</v>
      </c>
      <c r="G20" s="82">
        <f>SUM(D20:F20)</f>
        <v>23966</v>
      </c>
    </row>
    <row r="21" spans="1:7">
      <c r="A21" s="62" t="s">
        <v>98</v>
      </c>
      <c r="B21" s="63" t="s">
        <v>120</v>
      </c>
      <c r="C21" s="60">
        <v>10</v>
      </c>
      <c r="D21" s="60">
        <v>10</v>
      </c>
      <c r="E21" s="60">
        <v>0</v>
      </c>
      <c r="F21" s="60">
        <v>0</v>
      </c>
      <c r="G21" s="82">
        <f>SUM(D21:F21)</f>
        <v>10</v>
      </c>
    </row>
    <row r="22" spans="1:7">
      <c r="A22" s="62" t="s">
        <v>99</v>
      </c>
      <c r="B22" s="63" t="s">
        <v>121</v>
      </c>
      <c r="C22" s="60">
        <v>60</v>
      </c>
      <c r="D22" s="60">
        <v>60</v>
      </c>
      <c r="E22" s="60">
        <v>0</v>
      </c>
      <c r="F22" s="60">
        <v>0</v>
      </c>
      <c r="G22" s="82">
        <f>SUM(D22:F22)</f>
        <v>60</v>
      </c>
    </row>
    <row r="23" spans="1:7" s="16" customFormat="1">
      <c r="A23" s="86" t="s">
        <v>19</v>
      </c>
      <c r="B23" s="87" t="s">
        <v>20</v>
      </c>
      <c r="C23" s="88">
        <f>C24</f>
        <v>75000</v>
      </c>
      <c r="D23" s="88">
        <f>D24</f>
        <v>75000</v>
      </c>
      <c r="E23" s="88">
        <f>E24</f>
        <v>0</v>
      </c>
      <c r="F23" s="88">
        <f>F24</f>
        <v>0</v>
      </c>
      <c r="G23" s="82">
        <f>G24</f>
        <v>75000</v>
      </c>
    </row>
    <row r="24" spans="1:7">
      <c r="A24" s="62" t="s">
        <v>100</v>
      </c>
      <c r="B24" s="63" t="s">
        <v>21</v>
      </c>
      <c r="C24" s="60">
        <v>75000</v>
      </c>
      <c r="D24" s="60">
        <v>75000</v>
      </c>
      <c r="E24" s="60">
        <v>0</v>
      </c>
      <c r="F24" s="60">
        <v>0</v>
      </c>
      <c r="G24" s="82">
        <f>SUM(D24:F24)</f>
        <v>75000</v>
      </c>
    </row>
    <row r="25" spans="1:7" s="16" customFormat="1">
      <c r="A25" s="86" t="s">
        <v>25</v>
      </c>
      <c r="B25" s="87" t="s">
        <v>26</v>
      </c>
      <c r="C25" s="88">
        <f>C26</f>
        <v>10000</v>
      </c>
      <c r="D25" s="88">
        <f>D26</f>
        <v>10000</v>
      </c>
      <c r="E25" s="88">
        <f>E26</f>
        <v>0</v>
      </c>
      <c r="F25" s="88">
        <f>F26</f>
        <v>0</v>
      </c>
      <c r="G25" s="82">
        <f>G26</f>
        <v>10000</v>
      </c>
    </row>
    <row r="26" spans="1:7">
      <c r="A26" s="62" t="s">
        <v>101</v>
      </c>
      <c r="B26" s="63" t="s">
        <v>117</v>
      </c>
      <c r="C26" s="60">
        <v>10000</v>
      </c>
      <c r="D26" s="60">
        <v>10000</v>
      </c>
      <c r="E26" s="60">
        <v>0</v>
      </c>
      <c r="F26" s="60">
        <v>0</v>
      </c>
      <c r="G26" s="82">
        <f>SUM(D26:F26)</f>
        <v>10000</v>
      </c>
    </row>
    <row r="27" spans="1:7" s="16" customFormat="1">
      <c r="A27" s="86" t="s">
        <v>52</v>
      </c>
      <c r="B27" s="87" t="s">
        <v>53</v>
      </c>
      <c r="C27" s="88">
        <f>C28+C29+C30</f>
        <v>0</v>
      </c>
      <c r="D27" s="88">
        <f>D28+D29+D30</f>
        <v>0</v>
      </c>
      <c r="E27" s="88">
        <f>E28+E29+E30</f>
        <v>0</v>
      </c>
      <c r="F27" s="88">
        <f>F28+F29+F30</f>
        <v>0</v>
      </c>
      <c r="G27" s="82">
        <f>G28+G29+G30</f>
        <v>0</v>
      </c>
    </row>
    <row r="28" spans="1:7">
      <c r="A28" s="62" t="s">
        <v>102</v>
      </c>
      <c r="B28" s="63" t="s">
        <v>113</v>
      </c>
      <c r="C28" s="60">
        <v>0</v>
      </c>
      <c r="D28" s="60">
        <v>0</v>
      </c>
      <c r="E28" s="60">
        <v>0</v>
      </c>
      <c r="F28" s="60">
        <v>0</v>
      </c>
      <c r="G28" s="82">
        <f>SUM(C28:F28)</f>
        <v>0</v>
      </c>
    </row>
    <row r="29" spans="1:7">
      <c r="A29" s="62" t="s">
        <v>103</v>
      </c>
      <c r="B29" s="63" t="s">
        <v>55</v>
      </c>
      <c r="C29" s="60">
        <v>0</v>
      </c>
      <c r="D29" s="60">
        <v>0</v>
      </c>
      <c r="E29" s="60">
        <v>0</v>
      </c>
      <c r="F29" s="60">
        <v>0</v>
      </c>
      <c r="G29" s="82">
        <f>SUM(C29:F29)</f>
        <v>0</v>
      </c>
    </row>
    <row r="30" spans="1:7" ht="15.75" thickBot="1">
      <c r="A30" s="66" t="s">
        <v>104</v>
      </c>
      <c r="B30" s="67" t="s">
        <v>56</v>
      </c>
      <c r="C30" s="73">
        <v>0</v>
      </c>
      <c r="D30" s="73">
        <v>0</v>
      </c>
      <c r="E30" s="73">
        <v>0</v>
      </c>
      <c r="F30" s="73">
        <v>0</v>
      </c>
      <c r="G30" s="89">
        <f>SUM(C30:F30)</f>
        <v>0</v>
      </c>
    </row>
    <row r="31" spans="1:7" ht="15.75" thickBot="1">
      <c r="A31" s="53" t="s">
        <v>28</v>
      </c>
      <c r="B31" s="54" t="s">
        <v>29</v>
      </c>
      <c r="C31" s="55">
        <f>C27+C25+C23+C18</f>
        <v>171806</v>
      </c>
      <c r="D31" s="55">
        <f>D27+D25+D23+D18</f>
        <v>171806</v>
      </c>
      <c r="E31" s="55">
        <f>E27+E25+E23+E18</f>
        <v>0</v>
      </c>
      <c r="F31" s="68">
        <f>F27+F25+F23+F18</f>
        <v>0</v>
      </c>
      <c r="G31" s="85">
        <f>SUM(D31:F31)</f>
        <v>171806</v>
      </c>
    </row>
    <row r="32" spans="1:7">
      <c r="A32" s="57"/>
      <c r="B32" s="58"/>
      <c r="C32" s="60"/>
      <c r="D32" s="60"/>
      <c r="E32" s="60"/>
      <c r="F32" s="60"/>
      <c r="G32" s="82"/>
    </row>
    <row r="33" spans="1:7">
      <c r="A33" s="45" t="s">
        <v>30</v>
      </c>
      <c r="B33" s="46" t="s">
        <v>40</v>
      </c>
      <c r="C33" s="60">
        <v>0</v>
      </c>
      <c r="D33" s="60">
        <v>0</v>
      </c>
      <c r="E33" s="60">
        <v>0</v>
      </c>
      <c r="F33" s="60">
        <v>0</v>
      </c>
      <c r="G33" s="82">
        <f>SUM(C33:F33)</f>
        <v>0</v>
      </c>
    </row>
    <row r="34" spans="1:7">
      <c r="A34" s="45" t="s">
        <v>31</v>
      </c>
      <c r="B34" s="46" t="s">
        <v>41</v>
      </c>
      <c r="C34" s="60">
        <v>8400</v>
      </c>
      <c r="D34" s="60">
        <v>9274</v>
      </c>
      <c r="E34" s="60">
        <v>3018</v>
      </c>
      <c r="F34" s="60">
        <f>F35</f>
        <v>0</v>
      </c>
      <c r="G34" s="82">
        <f>SUM(D34:F34)</f>
        <v>12292</v>
      </c>
    </row>
    <row r="35" spans="1:7">
      <c r="A35" s="62" t="s">
        <v>64</v>
      </c>
      <c r="B35" s="63" t="s">
        <v>57</v>
      </c>
      <c r="C35" s="60">
        <v>0</v>
      </c>
      <c r="D35" s="60">
        <v>0</v>
      </c>
      <c r="E35" s="60">
        <v>1303</v>
      </c>
      <c r="F35" s="60">
        <v>0</v>
      </c>
      <c r="G35" s="82">
        <f t="shared" ref="G35:G47" si="1">SUM(D35:F35)</f>
        <v>1303</v>
      </c>
    </row>
    <row r="36" spans="1:7">
      <c r="A36" s="45" t="s">
        <v>32</v>
      </c>
      <c r="B36" s="46" t="s">
        <v>42</v>
      </c>
      <c r="C36" s="60">
        <v>69</v>
      </c>
      <c r="D36" s="60">
        <v>69</v>
      </c>
      <c r="E36" s="60">
        <v>2560</v>
      </c>
      <c r="F36" s="60">
        <v>0</v>
      </c>
      <c r="G36" s="82">
        <f t="shared" si="1"/>
        <v>2629</v>
      </c>
    </row>
    <row r="37" spans="1:7">
      <c r="A37" s="45" t="s">
        <v>33</v>
      </c>
      <c r="B37" s="46" t="s">
        <v>43</v>
      </c>
      <c r="C37" s="60">
        <f>C38+C39+C40</f>
        <v>9500</v>
      </c>
      <c r="D37" s="60">
        <f>D38+D39+D40</f>
        <v>9500</v>
      </c>
      <c r="E37" s="60">
        <f>E38+E39+E40</f>
        <v>12381</v>
      </c>
      <c r="F37" s="60">
        <f>F38+F39+F40</f>
        <v>0</v>
      </c>
      <c r="G37" s="82">
        <f t="shared" si="1"/>
        <v>21881</v>
      </c>
    </row>
    <row r="38" spans="1:7" ht="29.25" customHeight="1">
      <c r="A38" s="62" t="s">
        <v>95</v>
      </c>
      <c r="B38" s="69" t="s">
        <v>61</v>
      </c>
      <c r="C38" s="60">
        <v>0</v>
      </c>
      <c r="D38" s="60">
        <v>0</v>
      </c>
      <c r="E38" s="60">
        <v>0</v>
      </c>
      <c r="F38" s="60">
        <v>0</v>
      </c>
      <c r="G38" s="82">
        <f t="shared" si="1"/>
        <v>0</v>
      </c>
    </row>
    <row r="39" spans="1:7">
      <c r="A39" s="62" t="s">
        <v>62</v>
      </c>
      <c r="B39" s="63" t="s">
        <v>60</v>
      </c>
      <c r="C39" s="60">
        <v>0</v>
      </c>
      <c r="D39" s="60">
        <v>0</v>
      </c>
      <c r="E39" s="60">
        <v>2685</v>
      </c>
      <c r="F39" s="60">
        <v>0</v>
      </c>
      <c r="G39" s="82">
        <f t="shared" si="1"/>
        <v>2685</v>
      </c>
    </row>
    <row r="40" spans="1:7">
      <c r="A40" s="62" t="s">
        <v>63</v>
      </c>
      <c r="B40" s="63" t="s">
        <v>59</v>
      </c>
      <c r="C40" s="60">
        <v>9500</v>
      </c>
      <c r="D40" s="60">
        <v>9500</v>
      </c>
      <c r="E40" s="60">
        <v>9696</v>
      </c>
      <c r="F40" s="60">
        <v>0</v>
      </c>
      <c r="G40" s="82">
        <f t="shared" si="1"/>
        <v>19196</v>
      </c>
    </row>
    <row r="41" spans="1:7">
      <c r="A41" s="45" t="s">
        <v>34</v>
      </c>
      <c r="B41" s="46" t="s">
        <v>44</v>
      </c>
      <c r="C41" s="60">
        <f>C42</f>
        <v>13220</v>
      </c>
      <c r="D41" s="60">
        <f>D42</f>
        <v>13220</v>
      </c>
      <c r="E41" s="60">
        <f>E42</f>
        <v>0</v>
      </c>
      <c r="F41" s="60">
        <f>F42</f>
        <v>0</v>
      </c>
      <c r="G41" s="82">
        <f t="shared" si="1"/>
        <v>13220</v>
      </c>
    </row>
    <row r="42" spans="1:7">
      <c r="A42" s="62" t="s">
        <v>65</v>
      </c>
      <c r="B42" s="63" t="s">
        <v>58</v>
      </c>
      <c r="C42" s="60">
        <v>13220</v>
      </c>
      <c r="D42" s="60">
        <v>13220</v>
      </c>
      <c r="E42" s="60">
        <v>0</v>
      </c>
      <c r="F42" s="60">
        <v>0</v>
      </c>
      <c r="G42" s="82">
        <f t="shared" si="1"/>
        <v>13220</v>
      </c>
    </row>
    <row r="43" spans="1:7">
      <c r="A43" s="45" t="s">
        <v>35</v>
      </c>
      <c r="B43" s="46" t="s">
        <v>45</v>
      </c>
      <c r="C43" s="60">
        <v>7611</v>
      </c>
      <c r="D43" s="60">
        <v>7611</v>
      </c>
      <c r="E43" s="60">
        <v>1101</v>
      </c>
      <c r="F43" s="60">
        <v>0</v>
      </c>
      <c r="G43" s="82">
        <f t="shared" si="1"/>
        <v>8712</v>
      </c>
    </row>
    <row r="44" spans="1:7">
      <c r="A44" s="45" t="s">
        <v>36</v>
      </c>
      <c r="B44" s="46" t="s">
        <v>46</v>
      </c>
      <c r="C44" s="60">
        <v>0</v>
      </c>
      <c r="D44" s="60">
        <v>0</v>
      </c>
      <c r="E44" s="60">
        <v>0</v>
      </c>
      <c r="F44" s="60">
        <v>0</v>
      </c>
      <c r="G44" s="82">
        <f t="shared" si="1"/>
        <v>0</v>
      </c>
    </row>
    <row r="45" spans="1:7">
      <c r="A45" s="45" t="s">
        <v>37</v>
      </c>
      <c r="B45" s="46" t="s">
        <v>47</v>
      </c>
      <c r="C45" s="60">
        <v>0</v>
      </c>
      <c r="D45" s="60">
        <v>0</v>
      </c>
      <c r="E45" s="60">
        <v>4000</v>
      </c>
      <c r="F45" s="60">
        <v>0</v>
      </c>
      <c r="G45" s="82">
        <f t="shared" si="1"/>
        <v>4000</v>
      </c>
    </row>
    <row r="46" spans="1:7">
      <c r="A46" s="45" t="s">
        <v>38</v>
      </c>
      <c r="B46" s="46" t="s">
        <v>48</v>
      </c>
      <c r="C46" s="60">
        <v>0</v>
      </c>
      <c r="D46" s="60">
        <v>0</v>
      </c>
      <c r="E46" s="60">
        <v>0</v>
      </c>
      <c r="F46" s="60">
        <v>0</v>
      </c>
      <c r="G46" s="82">
        <f t="shared" si="1"/>
        <v>0</v>
      </c>
    </row>
    <row r="47" spans="1:7" ht="15.75" thickBot="1">
      <c r="A47" s="49" t="s">
        <v>39</v>
      </c>
      <c r="B47" s="50" t="s">
        <v>49</v>
      </c>
      <c r="C47" s="73">
        <v>0</v>
      </c>
      <c r="D47" s="73">
        <v>0</v>
      </c>
      <c r="E47" s="73">
        <v>0</v>
      </c>
      <c r="F47" s="73">
        <v>0</v>
      </c>
      <c r="G47" s="82">
        <f t="shared" si="1"/>
        <v>0</v>
      </c>
    </row>
    <row r="48" spans="1:7" ht="15.75" thickBot="1">
      <c r="A48" s="53" t="s">
        <v>50</v>
      </c>
      <c r="B48" s="54" t="s">
        <v>51</v>
      </c>
      <c r="C48" s="55">
        <f>C33+C34+C36+C37+C41+C43+C44+C45+C46+C47</f>
        <v>38800</v>
      </c>
      <c r="D48" s="55">
        <f>D33+D34+D36+D37+D41+D43+D44+D45+D46+D47</f>
        <v>39674</v>
      </c>
      <c r="E48" s="55">
        <f>E33+E34+E36+E37+E41+E43+E44+E45+E46+E47</f>
        <v>23060</v>
      </c>
      <c r="F48" s="68">
        <f>F33+F34+F36+F37+F41+F43+F44+F45+F46+F47</f>
        <v>0</v>
      </c>
      <c r="G48" s="85">
        <f>SUM(D48:F48)</f>
        <v>62734</v>
      </c>
    </row>
    <row r="49" spans="1:7">
      <c r="A49" s="57"/>
      <c r="B49" s="58"/>
      <c r="C49" s="60"/>
      <c r="D49" s="60"/>
      <c r="E49" s="60"/>
      <c r="F49" s="60"/>
      <c r="G49" s="82"/>
    </row>
    <row r="50" spans="1:7">
      <c r="A50" s="45" t="s">
        <v>66</v>
      </c>
      <c r="B50" s="46" t="s">
        <v>71</v>
      </c>
      <c r="C50" s="60"/>
      <c r="D50" s="60"/>
      <c r="E50" s="60"/>
      <c r="F50" s="60">
        <v>0</v>
      </c>
      <c r="G50" s="82">
        <f>SUM(C50:F50)</f>
        <v>0</v>
      </c>
    </row>
    <row r="51" spans="1:7">
      <c r="A51" s="45" t="s">
        <v>67</v>
      </c>
      <c r="B51" s="46" t="s">
        <v>110</v>
      </c>
      <c r="C51" s="60"/>
      <c r="D51" s="60"/>
      <c r="E51" s="60"/>
      <c r="F51" s="60">
        <v>0</v>
      </c>
      <c r="G51" s="82">
        <f>SUM(C51:F51)</f>
        <v>0</v>
      </c>
    </row>
    <row r="52" spans="1:7" ht="15.75" thickBot="1">
      <c r="A52" s="49" t="s">
        <v>68</v>
      </c>
      <c r="B52" s="50" t="s">
        <v>72</v>
      </c>
      <c r="C52" s="73"/>
      <c r="D52" s="73"/>
      <c r="E52" s="73"/>
      <c r="F52" s="73">
        <v>0</v>
      </c>
      <c r="G52" s="89">
        <f>SUM(C52:F52)</f>
        <v>0</v>
      </c>
    </row>
    <row r="53" spans="1:7" ht="15.75" thickBot="1">
      <c r="A53" s="53" t="s">
        <v>69</v>
      </c>
      <c r="B53" s="54" t="s">
        <v>70</v>
      </c>
      <c r="C53" s="55">
        <f>SUM(C50:C52)</f>
        <v>0</v>
      </c>
      <c r="D53" s="55">
        <f>SUM(D50:D52)</f>
        <v>0</v>
      </c>
      <c r="E53" s="55">
        <f>SUM(E50:E52)</f>
        <v>0</v>
      </c>
      <c r="F53" s="68">
        <f>SUM(F50:F52)</f>
        <v>0</v>
      </c>
      <c r="G53" s="85">
        <f>SUM(C53:F53)</f>
        <v>0</v>
      </c>
    </row>
    <row r="54" spans="1:7" ht="15.75" thickBot="1">
      <c r="A54" s="70"/>
      <c r="B54" s="71"/>
      <c r="C54" s="73"/>
      <c r="D54" s="73"/>
      <c r="E54" s="73"/>
      <c r="F54" s="73"/>
      <c r="G54" s="89"/>
    </row>
    <row r="55" spans="1:7" ht="16.5" thickBot="1">
      <c r="A55" s="109" t="s">
        <v>107</v>
      </c>
      <c r="B55" s="110"/>
      <c r="C55" s="74">
        <f>C53+C48+C31+C16</f>
        <v>344191</v>
      </c>
      <c r="D55" s="74">
        <f>D53+D48+D31+D16</f>
        <v>352301</v>
      </c>
      <c r="E55" s="74">
        <f>E53+E48+E31+E16</f>
        <v>23060</v>
      </c>
      <c r="F55" s="75">
        <f>F53+F48+F31+F16</f>
        <v>0</v>
      </c>
      <c r="G55" s="90">
        <f>G53+G48+G31+G16</f>
        <v>375361</v>
      </c>
    </row>
    <row r="56" spans="1:7">
      <c r="A56" s="57"/>
      <c r="B56" s="58"/>
      <c r="C56" s="60"/>
      <c r="D56" s="60"/>
      <c r="E56" s="60"/>
      <c r="F56" s="60"/>
      <c r="G56" s="82"/>
    </row>
    <row r="57" spans="1:7">
      <c r="A57" s="45" t="s">
        <v>73</v>
      </c>
      <c r="B57" s="46" t="s">
        <v>84</v>
      </c>
      <c r="C57" s="60"/>
      <c r="D57" s="60"/>
      <c r="E57" s="60"/>
      <c r="F57" s="60">
        <v>0</v>
      </c>
      <c r="G57" s="82">
        <f t="shared" ref="G57:G67" si="2">SUM(C57:F57)</f>
        <v>0</v>
      </c>
    </row>
    <row r="58" spans="1:7">
      <c r="A58" s="45" t="s">
        <v>74</v>
      </c>
      <c r="B58" s="46" t="s">
        <v>85</v>
      </c>
      <c r="C58" s="60"/>
      <c r="D58" s="60"/>
      <c r="E58" s="60"/>
      <c r="F58" s="60">
        <v>0</v>
      </c>
      <c r="G58" s="82">
        <f t="shared" si="2"/>
        <v>0</v>
      </c>
    </row>
    <row r="59" spans="1:7">
      <c r="A59" s="45" t="s">
        <v>75</v>
      </c>
      <c r="B59" s="46" t="s">
        <v>86</v>
      </c>
      <c r="C59" s="60"/>
      <c r="D59" s="60"/>
      <c r="E59" s="60"/>
      <c r="F59" s="60">
        <v>0</v>
      </c>
      <c r="G59" s="82">
        <f t="shared" si="2"/>
        <v>0</v>
      </c>
    </row>
    <row r="60" spans="1:7">
      <c r="A60" s="45" t="s">
        <v>76</v>
      </c>
      <c r="B60" s="46" t="s">
        <v>87</v>
      </c>
      <c r="C60" s="60"/>
      <c r="D60" s="60">
        <v>4387</v>
      </c>
      <c r="E60" s="60"/>
      <c r="F60" s="60">
        <v>0</v>
      </c>
      <c r="G60" s="82">
        <f t="shared" si="2"/>
        <v>4387</v>
      </c>
    </row>
    <row r="61" spans="1:7">
      <c r="A61" s="45" t="s">
        <v>77</v>
      </c>
      <c r="B61" s="46" t="s">
        <v>88</v>
      </c>
      <c r="C61" s="60"/>
      <c r="D61" s="60"/>
      <c r="E61" s="60"/>
      <c r="F61" s="60">
        <v>0</v>
      </c>
      <c r="G61" s="82">
        <f t="shared" si="2"/>
        <v>0</v>
      </c>
    </row>
    <row r="62" spans="1:7">
      <c r="A62" s="45" t="s">
        <v>78</v>
      </c>
      <c r="B62" s="46" t="s">
        <v>91</v>
      </c>
      <c r="C62" s="60"/>
      <c r="D62" s="60"/>
      <c r="E62" s="60"/>
      <c r="F62" s="60">
        <v>0</v>
      </c>
      <c r="G62" s="82">
        <f t="shared" si="2"/>
        <v>0</v>
      </c>
    </row>
    <row r="63" spans="1:7">
      <c r="A63" s="45" t="s">
        <v>79</v>
      </c>
      <c r="B63" s="46" t="s">
        <v>89</v>
      </c>
      <c r="C63" s="60"/>
      <c r="D63" s="60"/>
      <c r="E63" s="60"/>
      <c r="F63" s="60">
        <v>0</v>
      </c>
      <c r="G63" s="82">
        <f t="shared" si="2"/>
        <v>0</v>
      </c>
    </row>
    <row r="64" spans="1:7">
      <c r="A64" s="45" t="s">
        <v>80</v>
      </c>
      <c r="B64" s="46" t="s">
        <v>90</v>
      </c>
      <c r="C64" s="60"/>
      <c r="D64" s="60"/>
      <c r="E64" s="60"/>
      <c r="F64" s="60">
        <v>0</v>
      </c>
      <c r="G64" s="82">
        <f t="shared" si="2"/>
        <v>0</v>
      </c>
    </row>
    <row r="65" spans="1:7">
      <c r="A65" s="45" t="s">
        <v>81</v>
      </c>
      <c r="B65" s="46" t="s">
        <v>83</v>
      </c>
      <c r="C65" s="60"/>
      <c r="D65" s="60"/>
      <c r="E65" s="60"/>
      <c r="F65" s="60">
        <v>0</v>
      </c>
      <c r="G65" s="82">
        <f t="shared" si="2"/>
        <v>0</v>
      </c>
    </row>
    <row r="66" spans="1:7" ht="15.75" thickBot="1">
      <c r="A66" s="49" t="s">
        <v>82</v>
      </c>
      <c r="B66" s="50" t="s">
        <v>108</v>
      </c>
      <c r="C66" s="73"/>
      <c r="D66" s="73"/>
      <c r="E66" s="73"/>
      <c r="F66" s="73">
        <v>0</v>
      </c>
      <c r="G66" s="89">
        <f t="shared" si="2"/>
        <v>0</v>
      </c>
    </row>
    <row r="67" spans="1:7" ht="15.75" thickBot="1">
      <c r="A67" s="53" t="s">
        <v>92</v>
      </c>
      <c r="B67" s="54" t="s">
        <v>93</v>
      </c>
      <c r="C67" s="55">
        <f>SUM(C57:C66)</f>
        <v>0</v>
      </c>
      <c r="D67" s="55">
        <f>SUM(D57:D66)</f>
        <v>4387</v>
      </c>
      <c r="E67" s="55">
        <f>SUM(E57:E66)</f>
        <v>0</v>
      </c>
      <c r="F67" s="68">
        <f>SUM(F57:F66)</f>
        <v>0</v>
      </c>
      <c r="G67" s="85">
        <f t="shared" si="2"/>
        <v>4387</v>
      </c>
    </row>
    <row r="68" spans="1:7" ht="15.75" thickBot="1">
      <c r="A68" s="70"/>
      <c r="B68" s="71"/>
      <c r="C68" s="73"/>
      <c r="D68" s="73"/>
      <c r="E68" s="73"/>
      <c r="F68" s="73"/>
      <c r="G68" s="89"/>
    </row>
    <row r="69" spans="1:7" ht="16.5" thickBot="1">
      <c r="A69" s="111" t="s">
        <v>94</v>
      </c>
      <c r="B69" s="112"/>
      <c r="C69" s="74">
        <f>C67+C55</f>
        <v>344191</v>
      </c>
      <c r="D69" s="74">
        <f>D67+D55</f>
        <v>356688</v>
      </c>
      <c r="E69" s="74">
        <f>E67+E55</f>
        <v>23060</v>
      </c>
      <c r="F69" s="75">
        <f>F67+F55</f>
        <v>0</v>
      </c>
      <c r="G69" s="90">
        <f>G67+G55</f>
        <v>379748</v>
      </c>
    </row>
    <row r="70" spans="1:7">
      <c r="A70" s="103" t="s">
        <v>184</v>
      </c>
    </row>
  </sheetData>
  <mergeCells count="9">
    <mergeCell ref="A55:B55"/>
    <mergeCell ref="A69:B69"/>
    <mergeCell ref="A2:G2"/>
    <mergeCell ref="C4:D4"/>
    <mergeCell ref="G4:G5"/>
    <mergeCell ref="F4:F5"/>
    <mergeCell ref="E4:E5"/>
    <mergeCell ref="B4:B5"/>
    <mergeCell ref="A4:A5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opLeftCell="A49" workbookViewId="0">
      <selection activeCell="D62" sqref="D62"/>
    </sheetView>
  </sheetViews>
  <sheetFormatPr defaultRowHeight="15"/>
  <cols>
    <col min="1" max="1" width="9.85546875" style="37" customWidth="1"/>
    <col min="2" max="2" width="44" style="37" customWidth="1"/>
    <col min="3" max="4" width="13.85546875" style="38" customWidth="1"/>
    <col min="5" max="6" width="11.7109375" style="38" customWidth="1"/>
    <col min="7" max="8" width="11" style="38" customWidth="1"/>
    <col min="9" max="10" width="11.7109375" style="38" customWidth="1"/>
    <col min="11" max="11" width="10.5703125" style="38" customWidth="1"/>
  </cols>
  <sheetData>
    <row r="1" spans="1:11">
      <c r="K1" s="39" t="s">
        <v>166</v>
      </c>
    </row>
    <row r="2" spans="1:11">
      <c r="A2" s="113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13" t="s">
        <v>123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 thickBot="1">
      <c r="K4" s="40" t="s">
        <v>105</v>
      </c>
    </row>
    <row r="5" spans="1:11" ht="32.25" customHeight="1" thickBot="1">
      <c r="A5" s="122" t="s">
        <v>2</v>
      </c>
      <c r="B5" s="120" t="s">
        <v>0</v>
      </c>
      <c r="C5" s="114" t="s">
        <v>127</v>
      </c>
      <c r="D5" s="115"/>
      <c r="E5" s="114" t="s">
        <v>126</v>
      </c>
      <c r="F5" s="115"/>
      <c r="G5" s="114" t="s">
        <v>124</v>
      </c>
      <c r="H5" s="115"/>
      <c r="I5" s="114" t="s">
        <v>125</v>
      </c>
      <c r="J5" s="115"/>
      <c r="K5" s="116" t="s">
        <v>1</v>
      </c>
    </row>
    <row r="6" spans="1:11" ht="17.25" customHeight="1" thickBot="1">
      <c r="A6" s="123"/>
      <c r="B6" s="121"/>
      <c r="C6" s="97" t="s">
        <v>179</v>
      </c>
      <c r="D6" s="102" t="s">
        <v>180</v>
      </c>
      <c r="E6" s="97" t="s">
        <v>179</v>
      </c>
      <c r="F6" s="97" t="s">
        <v>180</v>
      </c>
      <c r="G6" s="97" t="s">
        <v>179</v>
      </c>
      <c r="H6" s="97" t="s">
        <v>180</v>
      </c>
      <c r="I6" s="97" t="s">
        <v>179</v>
      </c>
      <c r="J6" s="97" t="s">
        <v>180</v>
      </c>
      <c r="K6" s="117"/>
    </row>
    <row r="7" spans="1:11">
      <c r="A7" s="41" t="s">
        <v>3</v>
      </c>
      <c r="B7" s="42" t="s">
        <v>4</v>
      </c>
      <c r="C7" s="43">
        <v>50448</v>
      </c>
      <c r="D7" s="43">
        <v>50448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4">
        <f>D7+F7+H7+J7</f>
        <v>50448</v>
      </c>
    </row>
    <row r="8" spans="1:11">
      <c r="A8" s="45" t="s">
        <v>5</v>
      </c>
      <c r="B8" s="46" t="s">
        <v>109</v>
      </c>
      <c r="C8" s="47">
        <v>50725</v>
      </c>
      <c r="D8" s="47">
        <f>51179+175</f>
        <v>51354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f>D8+F8+H8+J8</f>
        <v>51354</v>
      </c>
    </row>
    <row r="9" spans="1:11">
      <c r="A9" s="45" t="s">
        <v>7</v>
      </c>
      <c r="B9" s="46" t="s">
        <v>8</v>
      </c>
      <c r="C9" s="47">
        <f>15819-1465</f>
        <v>14354</v>
      </c>
      <c r="D9" s="47">
        <f>13404+237</f>
        <v>13641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f t="shared" ref="K9:K16" si="0">D9+F9+H9+J9</f>
        <v>13641</v>
      </c>
    </row>
    <row r="10" spans="1:11">
      <c r="A10" s="45" t="s">
        <v>9</v>
      </c>
      <c r="B10" s="46" t="s">
        <v>10</v>
      </c>
      <c r="C10" s="47">
        <v>4078</v>
      </c>
      <c r="D10" s="47">
        <v>4078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f t="shared" si="0"/>
        <v>4078</v>
      </c>
    </row>
    <row r="11" spans="1:11">
      <c r="A11" s="45" t="s">
        <v>11</v>
      </c>
      <c r="B11" s="46" t="s">
        <v>12</v>
      </c>
      <c r="C11" s="47">
        <v>345</v>
      </c>
      <c r="D11" s="47">
        <v>681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8">
        <f t="shared" si="0"/>
        <v>681</v>
      </c>
    </row>
    <row r="12" spans="1:11">
      <c r="A12" s="49" t="s">
        <v>13</v>
      </c>
      <c r="B12" s="50" t="s">
        <v>14</v>
      </c>
      <c r="C12" s="51">
        <v>0</v>
      </c>
      <c r="D12" s="51">
        <f>2699+296</f>
        <v>2995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48">
        <f t="shared" si="0"/>
        <v>2995</v>
      </c>
    </row>
    <row r="13" spans="1:11">
      <c r="A13" s="45" t="s">
        <v>168</v>
      </c>
      <c r="B13" s="46" t="s">
        <v>169</v>
      </c>
      <c r="C13" s="47">
        <v>0</v>
      </c>
      <c r="D13" s="47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48">
        <f t="shared" si="0"/>
        <v>0</v>
      </c>
    </row>
    <row r="14" spans="1:11">
      <c r="A14" s="45" t="s">
        <v>170</v>
      </c>
      <c r="B14" s="46" t="s">
        <v>174</v>
      </c>
      <c r="C14" s="47">
        <v>0</v>
      </c>
      <c r="D14" s="47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48">
        <f t="shared" si="0"/>
        <v>0</v>
      </c>
    </row>
    <row r="15" spans="1:11">
      <c r="A15" s="45" t="s">
        <v>171</v>
      </c>
      <c r="B15" s="46" t="s">
        <v>175</v>
      </c>
      <c r="C15" s="47">
        <v>0</v>
      </c>
      <c r="D15" s="47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48">
        <f t="shared" si="0"/>
        <v>0</v>
      </c>
    </row>
    <row r="16" spans="1:11" ht="15.75" thickBot="1">
      <c r="A16" s="49" t="s">
        <v>172</v>
      </c>
      <c r="B16" s="50" t="s">
        <v>173</v>
      </c>
      <c r="C16" s="51">
        <v>13635</v>
      </c>
      <c r="D16" s="51">
        <f>13635+244+1804+220</f>
        <v>15903</v>
      </c>
      <c r="E16" s="51">
        <v>0</v>
      </c>
      <c r="F16" s="51">
        <v>1075</v>
      </c>
      <c r="G16" s="51">
        <v>0</v>
      </c>
      <c r="H16" s="51">
        <v>646</v>
      </c>
      <c r="I16" s="51">
        <v>0</v>
      </c>
      <c r="J16" s="51">
        <v>0</v>
      </c>
      <c r="K16" s="48">
        <f t="shared" si="0"/>
        <v>17624</v>
      </c>
    </row>
    <row r="17" spans="1:13" ht="15.75" thickBot="1">
      <c r="A17" s="53" t="s">
        <v>15</v>
      </c>
      <c r="B17" s="54" t="s">
        <v>16</v>
      </c>
      <c r="C17" s="55">
        <f t="shared" ref="C17:K17" si="1">SUM(C7:C16)</f>
        <v>133585</v>
      </c>
      <c r="D17" s="55">
        <f t="shared" si="1"/>
        <v>139100</v>
      </c>
      <c r="E17" s="55">
        <f t="shared" si="1"/>
        <v>0</v>
      </c>
      <c r="F17" s="55">
        <f t="shared" si="1"/>
        <v>1075</v>
      </c>
      <c r="G17" s="55">
        <f t="shared" si="1"/>
        <v>0</v>
      </c>
      <c r="H17" s="55">
        <f t="shared" si="1"/>
        <v>646</v>
      </c>
      <c r="I17" s="55">
        <f t="shared" si="1"/>
        <v>0</v>
      </c>
      <c r="J17" s="55">
        <f t="shared" si="1"/>
        <v>0</v>
      </c>
      <c r="K17" s="85">
        <f t="shared" si="1"/>
        <v>140821</v>
      </c>
      <c r="M17" t="s">
        <v>112</v>
      </c>
    </row>
    <row r="18" spans="1:13">
      <c r="A18" s="57"/>
      <c r="B18" s="58"/>
      <c r="C18" s="59"/>
      <c r="D18" s="59"/>
      <c r="E18" s="59"/>
      <c r="F18" s="59"/>
      <c r="G18" s="59"/>
      <c r="H18" s="59"/>
      <c r="I18" s="60"/>
      <c r="J18" s="60"/>
      <c r="K18" s="48"/>
    </row>
    <row r="19" spans="1:13">
      <c r="A19" s="45" t="s">
        <v>17</v>
      </c>
      <c r="B19" s="46" t="s">
        <v>18</v>
      </c>
      <c r="C19" s="47">
        <f t="shared" ref="C19:J19" si="2">C20+C21+C22+C23</f>
        <v>86806</v>
      </c>
      <c r="D19" s="47">
        <f t="shared" si="2"/>
        <v>86806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61">
        <f t="shared" si="2"/>
        <v>0</v>
      </c>
      <c r="J19" s="61">
        <f t="shared" si="2"/>
        <v>0</v>
      </c>
      <c r="K19" s="48">
        <f>D19+F19+H19+J19</f>
        <v>86806</v>
      </c>
    </row>
    <row r="20" spans="1:13">
      <c r="A20" s="62" t="s">
        <v>96</v>
      </c>
      <c r="B20" s="63" t="s">
        <v>111</v>
      </c>
      <c r="C20" s="64">
        <v>62770</v>
      </c>
      <c r="D20" s="64">
        <v>62770</v>
      </c>
      <c r="E20" s="64">
        <v>0</v>
      </c>
      <c r="F20" s="64">
        <v>0</v>
      </c>
      <c r="G20" s="64">
        <v>0</v>
      </c>
      <c r="H20" s="64">
        <v>0</v>
      </c>
      <c r="I20" s="65">
        <v>0</v>
      </c>
      <c r="J20" s="65">
        <v>0</v>
      </c>
      <c r="K20" s="48">
        <f t="shared" ref="K20:K32" si="3">D20+F20+H20+J20</f>
        <v>62770</v>
      </c>
    </row>
    <row r="21" spans="1:13">
      <c r="A21" s="62" t="s">
        <v>97</v>
      </c>
      <c r="B21" s="63" t="s">
        <v>24</v>
      </c>
      <c r="C21" s="64">
        <v>23966</v>
      </c>
      <c r="D21" s="64">
        <v>23966</v>
      </c>
      <c r="E21" s="64">
        <v>0</v>
      </c>
      <c r="F21" s="64">
        <v>0</v>
      </c>
      <c r="G21" s="64">
        <v>0</v>
      </c>
      <c r="H21" s="64">
        <v>0</v>
      </c>
      <c r="I21" s="65">
        <v>0</v>
      </c>
      <c r="J21" s="65">
        <v>0</v>
      </c>
      <c r="K21" s="48">
        <f t="shared" si="3"/>
        <v>23966</v>
      </c>
    </row>
    <row r="22" spans="1:13">
      <c r="A22" s="62" t="s">
        <v>98</v>
      </c>
      <c r="B22" s="63" t="s">
        <v>23</v>
      </c>
      <c r="C22" s="64">
        <v>10</v>
      </c>
      <c r="D22" s="64">
        <v>10</v>
      </c>
      <c r="E22" s="64">
        <v>0</v>
      </c>
      <c r="F22" s="64">
        <v>0</v>
      </c>
      <c r="G22" s="64">
        <v>0</v>
      </c>
      <c r="H22" s="64">
        <v>0</v>
      </c>
      <c r="I22" s="65">
        <v>0</v>
      </c>
      <c r="J22" s="65">
        <v>0</v>
      </c>
      <c r="K22" s="48">
        <f t="shared" si="3"/>
        <v>10</v>
      </c>
    </row>
    <row r="23" spans="1:13">
      <c r="A23" s="62" t="s">
        <v>99</v>
      </c>
      <c r="B23" s="63" t="s">
        <v>22</v>
      </c>
      <c r="C23" s="64">
        <v>60</v>
      </c>
      <c r="D23" s="64">
        <v>60</v>
      </c>
      <c r="E23" s="64">
        <v>0</v>
      </c>
      <c r="F23" s="64">
        <v>0</v>
      </c>
      <c r="G23" s="64">
        <v>0</v>
      </c>
      <c r="H23" s="64">
        <v>0</v>
      </c>
      <c r="I23" s="65">
        <v>0</v>
      </c>
      <c r="J23" s="65">
        <v>0</v>
      </c>
      <c r="K23" s="48">
        <f t="shared" si="3"/>
        <v>60</v>
      </c>
    </row>
    <row r="24" spans="1:13">
      <c r="A24" s="45" t="s">
        <v>19</v>
      </c>
      <c r="B24" s="46" t="s">
        <v>20</v>
      </c>
      <c r="C24" s="47">
        <f t="shared" ref="C24:J24" si="4">C25</f>
        <v>75000</v>
      </c>
      <c r="D24" s="47">
        <f t="shared" si="4"/>
        <v>75000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61">
        <f t="shared" si="4"/>
        <v>0</v>
      </c>
      <c r="J24" s="61">
        <f t="shared" si="4"/>
        <v>0</v>
      </c>
      <c r="K24" s="48">
        <f t="shared" si="3"/>
        <v>75000</v>
      </c>
    </row>
    <row r="25" spans="1:13">
      <c r="A25" s="62" t="s">
        <v>100</v>
      </c>
      <c r="B25" s="63" t="s">
        <v>21</v>
      </c>
      <c r="C25" s="64">
        <v>75000</v>
      </c>
      <c r="D25" s="64">
        <v>75000</v>
      </c>
      <c r="E25" s="64">
        <v>0</v>
      </c>
      <c r="F25" s="64">
        <v>0</v>
      </c>
      <c r="G25" s="64">
        <v>0</v>
      </c>
      <c r="H25" s="64">
        <v>0</v>
      </c>
      <c r="I25" s="65">
        <v>0</v>
      </c>
      <c r="J25" s="65">
        <v>0</v>
      </c>
      <c r="K25" s="48">
        <f t="shared" si="3"/>
        <v>75000</v>
      </c>
    </row>
    <row r="26" spans="1:13">
      <c r="A26" s="45" t="s">
        <v>25</v>
      </c>
      <c r="B26" s="46" t="s">
        <v>26</v>
      </c>
      <c r="C26" s="47">
        <f t="shared" ref="C26:J26" si="5">C27</f>
        <v>10000</v>
      </c>
      <c r="D26" s="47">
        <f t="shared" si="5"/>
        <v>10000</v>
      </c>
      <c r="E26" s="47">
        <f t="shared" si="5"/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61">
        <f t="shared" si="5"/>
        <v>0</v>
      </c>
      <c r="J26" s="61">
        <f t="shared" si="5"/>
        <v>0</v>
      </c>
      <c r="K26" s="48">
        <f t="shared" si="3"/>
        <v>10000</v>
      </c>
    </row>
    <row r="27" spans="1:13">
      <c r="A27" s="62" t="s">
        <v>101</v>
      </c>
      <c r="B27" s="63" t="s">
        <v>27</v>
      </c>
      <c r="C27" s="64">
        <v>10000</v>
      </c>
      <c r="D27" s="64">
        <v>10000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  <c r="J27" s="65">
        <v>0</v>
      </c>
      <c r="K27" s="48">
        <f t="shared" si="3"/>
        <v>10000</v>
      </c>
    </row>
    <row r="28" spans="1:13">
      <c r="A28" s="45" t="s">
        <v>52</v>
      </c>
      <c r="B28" s="46" t="s">
        <v>53</v>
      </c>
      <c r="C28" s="47">
        <f t="shared" ref="C28:J28" si="6">C29+C30+C31</f>
        <v>0</v>
      </c>
      <c r="D28" s="47">
        <f t="shared" si="6"/>
        <v>0</v>
      </c>
      <c r="E28" s="47">
        <f t="shared" si="6"/>
        <v>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61">
        <f t="shared" si="6"/>
        <v>0</v>
      </c>
      <c r="J28" s="61">
        <f t="shared" si="6"/>
        <v>0</v>
      </c>
      <c r="K28" s="48">
        <f t="shared" si="3"/>
        <v>0</v>
      </c>
    </row>
    <row r="29" spans="1:13">
      <c r="A29" s="62" t="s">
        <v>102</v>
      </c>
      <c r="B29" s="63" t="s">
        <v>54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5">
        <v>0</v>
      </c>
      <c r="J29" s="65">
        <v>0</v>
      </c>
      <c r="K29" s="48">
        <f t="shared" si="3"/>
        <v>0</v>
      </c>
    </row>
    <row r="30" spans="1:13">
      <c r="A30" s="62" t="s">
        <v>103</v>
      </c>
      <c r="B30" s="63" t="s">
        <v>55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  <c r="K30" s="48">
        <f t="shared" si="3"/>
        <v>0</v>
      </c>
    </row>
    <row r="31" spans="1:13" ht="15.75" thickBot="1">
      <c r="A31" s="66" t="s">
        <v>104</v>
      </c>
      <c r="B31" s="67" t="s">
        <v>56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8">
        <v>0</v>
      </c>
      <c r="J31" s="98">
        <v>0</v>
      </c>
      <c r="K31" s="52">
        <f t="shared" si="3"/>
        <v>0</v>
      </c>
    </row>
    <row r="32" spans="1:13" ht="15.75" thickBot="1">
      <c r="A32" s="53" t="s">
        <v>28</v>
      </c>
      <c r="B32" s="54" t="s">
        <v>29</v>
      </c>
      <c r="C32" s="55">
        <f t="shared" ref="C32:J32" si="7">C26+C24+C19+C28</f>
        <v>171806</v>
      </c>
      <c r="D32" s="55">
        <f t="shared" si="7"/>
        <v>171806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55">
        <f t="shared" si="7"/>
        <v>0</v>
      </c>
      <c r="I32" s="68">
        <f t="shared" si="7"/>
        <v>0</v>
      </c>
      <c r="J32" s="68">
        <f t="shared" si="7"/>
        <v>0</v>
      </c>
      <c r="K32" s="85">
        <f t="shared" si="3"/>
        <v>171806</v>
      </c>
    </row>
    <row r="33" spans="1:11">
      <c r="A33" s="57"/>
      <c r="B33" s="58"/>
      <c r="C33" s="59"/>
      <c r="D33" s="59"/>
      <c r="E33" s="59"/>
      <c r="F33" s="59"/>
      <c r="G33" s="59"/>
      <c r="H33" s="59"/>
      <c r="I33" s="60"/>
      <c r="J33" s="60"/>
      <c r="K33" s="48"/>
    </row>
    <row r="34" spans="1:11">
      <c r="A34" s="45" t="s">
        <v>30</v>
      </c>
      <c r="B34" s="46" t="s">
        <v>40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61">
        <v>0</v>
      </c>
      <c r="J34" s="61">
        <v>0</v>
      </c>
      <c r="K34" s="48">
        <f>SUM(C34:I34)</f>
        <v>0</v>
      </c>
    </row>
    <row r="35" spans="1:11">
      <c r="A35" s="45" t="s">
        <v>31</v>
      </c>
      <c r="B35" s="46" t="s">
        <v>41</v>
      </c>
      <c r="C35" s="47">
        <v>5400</v>
      </c>
      <c r="D35" s="47">
        <v>5400</v>
      </c>
      <c r="E35" s="47">
        <v>3000</v>
      </c>
      <c r="F35" s="47">
        <v>3000</v>
      </c>
      <c r="G35" s="47">
        <f>G36</f>
        <v>0</v>
      </c>
      <c r="H35" s="47">
        <f>H36</f>
        <v>0</v>
      </c>
      <c r="I35" s="61">
        <v>0</v>
      </c>
      <c r="J35" s="61">
        <v>874</v>
      </c>
      <c r="K35" s="48">
        <f>D35+F35+H35+J35</f>
        <v>9274</v>
      </c>
    </row>
    <row r="36" spans="1:11">
      <c r="A36" s="62" t="s">
        <v>64</v>
      </c>
      <c r="B36" s="63" t="s">
        <v>57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5">
        <v>0</v>
      </c>
      <c r="J36" s="65">
        <v>0</v>
      </c>
      <c r="K36" s="48">
        <f t="shared" ref="K36:K44" si="8">D36+F36+H36+J36</f>
        <v>0</v>
      </c>
    </row>
    <row r="37" spans="1:11">
      <c r="A37" s="45" t="s">
        <v>32</v>
      </c>
      <c r="B37" s="46" t="s">
        <v>42</v>
      </c>
      <c r="C37" s="47">
        <v>69</v>
      </c>
      <c r="D37" s="47">
        <v>69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61">
        <v>0</v>
      </c>
      <c r="K37" s="48">
        <f t="shared" si="8"/>
        <v>69</v>
      </c>
    </row>
    <row r="38" spans="1:11">
      <c r="A38" s="45" t="s">
        <v>33</v>
      </c>
      <c r="B38" s="46" t="s">
        <v>43</v>
      </c>
      <c r="C38" s="47">
        <f t="shared" ref="C38:J38" si="9">C39+C40+C41</f>
        <v>9500</v>
      </c>
      <c r="D38" s="47">
        <f t="shared" si="9"/>
        <v>9500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61">
        <f t="shared" si="9"/>
        <v>0</v>
      </c>
      <c r="J38" s="61">
        <f t="shared" si="9"/>
        <v>0</v>
      </c>
      <c r="K38" s="48">
        <f t="shared" si="8"/>
        <v>9500</v>
      </c>
    </row>
    <row r="39" spans="1:11" ht="29.25" customHeight="1">
      <c r="A39" s="62" t="s">
        <v>95</v>
      </c>
      <c r="B39" s="69" t="s">
        <v>61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5">
        <v>0</v>
      </c>
      <c r="J39" s="65">
        <v>0</v>
      </c>
      <c r="K39" s="48">
        <f t="shared" si="8"/>
        <v>0</v>
      </c>
    </row>
    <row r="40" spans="1:11">
      <c r="A40" s="62" t="s">
        <v>62</v>
      </c>
      <c r="B40" s="63" t="s">
        <v>60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5">
        <v>0</v>
      </c>
      <c r="J40" s="65">
        <v>0</v>
      </c>
      <c r="K40" s="48">
        <f t="shared" si="8"/>
        <v>0</v>
      </c>
    </row>
    <row r="41" spans="1:11">
      <c r="A41" s="62" t="s">
        <v>63</v>
      </c>
      <c r="B41" s="63" t="s">
        <v>59</v>
      </c>
      <c r="C41" s="64">
        <v>9500</v>
      </c>
      <c r="D41" s="64">
        <v>9500</v>
      </c>
      <c r="E41" s="64">
        <v>0</v>
      </c>
      <c r="F41" s="64">
        <v>0</v>
      </c>
      <c r="G41" s="64">
        <v>0</v>
      </c>
      <c r="H41" s="64">
        <v>0</v>
      </c>
      <c r="I41" s="65">
        <v>0</v>
      </c>
      <c r="J41" s="65">
        <v>0</v>
      </c>
      <c r="K41" s="48">
        <f t="shared" si="8"/>
        <v>9500</v>
      </c>
    </row>
    <row r="42" spans="1:11">
      <c r="A42" s="45" t="s">
        <v>34</v>
      </c>
      <c r="B42" s="46" t="s">
        <v>44</v>
      </c>
      <c r="C42" s="47">
        <f t="shared" ref="C42:J42" si="10">C43</f>
        <v>7465</v>
      </c>
      <c r="D42" s="47">
        <f t="shared" si="10"/>
        <v>7465</v>
      </c>
      <c r="E42" s="47">
        <f t="shared" si="10"/>
        <v>0</v>
      </c>
      <c r="F42" s="47">
        <f t="shared" si="10"/>
        <v>0</v>
      </c>
      <c r="G42" s="47">
        <f t="shared" si="10"/>
        <v>5755</v>
      </c>
      <c r="H42" s="47">
        <f t="shared" si="10"/>
        <v>5755</v>
      </c>
      <c r="I42" s="61">
        <f t="shared" si="10"/>
        <v>0</v>
      </c>
      <c r="J42" s="61">
        <f t="shared" si="10"/>
        <v>0</v>
      </c>
      <c r="K42" s="48">
        <f t="shared" si="8"/>
        <v>13220</v>
      </c>
    </row>
    <row r="43" spans="1:11">
      <c r="A43" s="62" t="s">
        <v>65</v>
      </c>
      <c r="B43" s="63" t="s">
        <v>58</v>
      </c>
      <c r="C43" s="64">
        <v>7465</v>
      </c>
      <c r="D43" s="64">
        <v>7465</v>
      </c>
      <c r="E43" s="64">
        <v>0</v>
      </c>
      <c r="F43" s="64">
        <v>0</v>
      </c>
      <c r="G43" s="64">
        <v>5755</v>
      </c>
      <c r="H43" s="64">
        <v>5755</v>
      </c>
      <c r="I43" s="65">
        <v>0</v>
      </c>
      <c r="J43" s="65">
        <v>0</v>
      </c>
      <c r="K43" s="48">
        <f t="shared" si="8"/>
        <v>13220</v>
      </c>
    </row>
    <row r="44" spans="1:11">
      <c r="A44" s="45" t="s">
        <v>35</v>
      </c>
      <c r="B44" s="46" t="s">
        <v>45</v>
      </c>
      <c r="C44" s="47">
        <v>6057</v>
      </c>
      <c r="D44" s="47">
        <v>6057</v>
      </c>
      <c r="E44" s="47">
        <v>0</v>
      </c>
      <c r="F44" s="47">
        <v>0</v>
      </c>
      <c r="G44" s="47">
        <v>1554</v>
      </c>
      <c r="H44" s="47">
        <v>1554</v>
      </c>
      <c r="I44" s="61">
        <v>0</v>
      </c>
      <c r="J44" s="61">
        <v>0</v>
      </c>
      <c r="K44" s="48">
        <f t="shared" si="8"/>
        <v>7611</v>
      </c>
    </row>
    <row r="45" spans="1:11">
      <c r="A45" s="45" t="s">
        <v>36</v>
      </c>
      <c r="B45" s="46" t="s">
        <v>46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8">
        <f>D45+F45+I45</f>
        <v>0</v>
      </c>
    </row>
    <row r="46" spans="1:11">
      <c r="A46" s="45" t="s">
        <v>37</v>
      </c>
      <c r="B46" s="46" t="s">
        <v>47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f>D46+F46+I46</f>
        <v>0</v>
      </c>
    </row>
    <row r="47" spans="1:11">
      <c r="A47" s="45" t="s">
        <v>38</v>
      </c>
      <c r="B47" s="46" t="s">
        <v>48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8">
        <f>D47+F47+I47</f>
        <v>0</v>
      </c>
    </row>
    <row r="48" spans="1:11" ht="15.75" thickBot="1">
      <c r="A48" s="49" t="s">
        <v>39</v>
      </c>
      <c r="B48" s="50" t="s">
        <v>49</v>
      </c>
      <c r="C48" s="51">
        <v>0</v>
      </c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8">
        <f>D48+F48+I48</f>
        <v>0</v>
      </c>
    </row>
    <row r="49" spans="1:11" ht="15.75" thickBot="1">
      <c r="A49" s="53" t="s">
        <v>50</v>
      </c>
      <c r="B49" s="54" t="s">
        <v>51</v>
      </c>
      <c r="C49" s="55">
        <f t="shared" ref="C49:K49" si="11">C34+C35+C37+C38+C42+C44+C45+C46+C47+C48</f>
        <v>28491</v>
      </c>
      <c r="D49" s="55">
        <f t="shared" si="11"/>
        <v>28491</v>
      </c>
      <c r="E49" s="55">
        <f t="shared" si="11"/>
        <v>3000</v>
      </c>
      <c r="F49" s="55">
        <f t="shared" si="11"/>
        <v>3000</v>
      </c>
      <c r="G49" s="55">
        <f t="shared" si="11"/>
        <v>7309</v>
      </c>
      <c r="H49" s="55">
        <f t="shared" si="11"/>
        <v>7309</v>
      </c>
      <c r="I49" s="68">
        <f t="shared" si="11"/>
        <v>0</v>
      </c>
      <c r="J49" s="68">
        <f t="shared" si="11"/>
        <v>874</v>
      </c>
      <c r="K49" s="85">
        <f t="shared" si="11"/>
        <v>39674</v>
      </c>
    </row>
    <row r="50" spans="1:11">
      <c r="A50" s="57"/>
      <c r="B50" s="58"/>
      <c r="C50" s="59"/>
      <c r="D50" s="59"/>
      <c r="E50" s="59"/>
      <c r="F50" s="59"/>
      <c r="G50" s="59"/>
      <c r="H50" s="59"/>
      <c r="I50" s="60"/>
      <c r="J50" s="60"/>
      <c r="K50" s="48"/>
    </row>
    <row r="51" spans="1:11">
      <c r="A51" s="45" t="s">
        <v>66</v>
      </c>
      <c r="B51" s="46" t="s">
        <v>71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8">
        <f>SUM(C51:I51)</f>
        <v>0</v>
      </c>
    </row>
    <row r="52" spans="1:11">
      <c r="A52" s="45" t="s">
        <v>67</v>
      </c>
      <c r="B52" s="46" t="s">
        <v>110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8">
        <f>SUM(C52:I52)</f>
        <v>0</v>
      </c>
    </row>
    <row r="53" spans="1:11" ht="15.75" thickBot="1">
      <c r="A53" s="49" t="s">
        <v>68</v>
      </c>
      <c r="B53" s="50" t="s">
        <v>72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52">
        <f>SUM(C53:I53)</f>
        <v>0</v>
      </c>
    </row>
    <row r="54" spans="1:11" ht="15.75" thickBot="1">
      <c r="A54" s="53" t="s">
        <v>69</v>
      </c>
      <c r="B54" s="54" t="s">
        <v>70</v>
      </c>
      <c r="C54" s="55">
        <f t="shared" ref="C54:J54" si="12">SUM(C51:C53)</f>
        <v>0</v>
      </c>
      <c r="D54" s="55">
        <f t="shared" si="12"/>
        <v>0</v>
      </c>
      <c r="E54" s="55">
        <f t="shared" si="12"/>
        <v>0</v>
      </c>
      <c r="F54" s="55">
        <f t="shared" si="12"/>
        <v>0</v>
      </c>
      <c r="G54" s="55">
        <f t="shared" si="12"/>
        <v>0</v>
      </c>
      <c r="H54" s="55">
        <f t="shared" si="12"/>
        <v>0</v>
      </c>
      <c r="I54" s="68">
        <f t="shared" si="12"/>
        <v>0</v>
      </c>
      <c r="J54" s="68">
        <f t="shared" si="12"/>
        <v>0</v>
      </c>
      <c r="K54" s="56">
        <f>SUM(C54:I54)</f>
        <v>0</v>
      </c>
    </row>
    <row r="55" spans="1:11" ht="15.75" thickBot="1">
      <c r="A55" s="70"/>
      <c r="B55" s="71"/>
      <c r="C55" s="72"/>
      <c r="D55" s="72"/>
      <c r="E55" s="72"/>
      <c r="F55" s="72"/>
      <c r="G55" s="72"/>
      <c r="H55" s="72"/>
      <c r="I55" s="73"/>
      <c r="J55" s="73"/>
      <c r="K55" s="52">
        <f>SUM(C55:I55)</f>
        <v>0</v>
      </c>
    </row>
    <row r="56" spans="1:11" ht="16.5" thickBot="1">
      <c r="A56" s="111" t="s">
        <v>107</v>
      </c>
      <c r="B56" s="112"/>
      <c r="C56" s="74">
        <f t="shared" ref="C56:K56" si="13">C17+C32+C49+C54</f>
        <v>333882</v>
      </c>
      <c r="D56" s="74">
        <f t="shared" si="13"/>
        <v>339397</v>
      </c>
      <c r="E56" s="74">
        <f t="shared" si="13"/>
        <v>3000</v>
      </c>
      <c r="F56" s="74">
        <f t="shared" si="13"/>
        <v>4075</v>
      </c>
      <c r="G56" s="74">
        <f t="shared" si="13"/>
        <v>7309</v>
      </c>
      <c r="H56" s="74">
        <f t="shared" si="13"/>
        <v>7955</v>
      </c>
      <c r="I56" s="75">
        <f t="shared" si="13"/>
        <v>0</v>
      </c>
      <c r="J56" s="75">
        <f t="shared" si="13"/>
        <v>874</v>
      </c>
      <c r="K56" s="90">
        <f t="shared" si="13"/>
        <v>352301</v>
      </c>
    </row>
    <row r="57" spans="1:11">
      <c r="A57" s="57"/>
      <c r="B57" s="58"/>
      <c r="C57" s="59"/>
      <c r="D57" s="59"/>
      <c r="E57" s="59"/>
      <c r="F57" s="59"/>
      <c r="G57" s="59"/>
      <c r="H57" s="59"/>
      <c r="I57" s="60"/>
      <c r="J57" s="60"/>
      <c r="K57" s="48"/>
    </row>
    <row r="58" spans="1:11">
      <c r="A58" s="45" t="s">
        <v>73</v>
      </c>
      <c r="B58" s="46" t="s">
        <v>84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8">
        <f>SUM(C58:I58)</f>
        <v>0</v>
      </c>
    </row>
    <row r="59" spans="1:11">
      <c r="A59" s="45" t="s">
        <v>74</v>
      </c>
      <c r="B59" s="46" t="s">
        <v>85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f>SUM(C59:I59)</f>
        <v>0</v>
      </c>
    </row>
    <row r="60" spans="1:11">
      <c r="A60" s="45" t="s">
        <v>75</v>
      </c>
      <c r="B60" s="46" t="s">
        <v>86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8">
        <f>SUM(C60:I60)</f>
        <v>0</v>
      </c>
    </row>
    <row r="61" spans="1:11">
      <c r="A61" s="45" t="s">
        <v>76</v>
      </c>
      <c r="B61" s="46" t="s">
        <v>87</v>
      </c>
      <c r="C61" s="47">
        <v>0</v>
      </c>
      <c r="D61" s="47">
        <v>4387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8">
        <f>SUM(C61:I61)</f>
        <v>4387</v>
      </c>
    </row>
    <row r="62" spans="1:11">
      <c r="A62" s="45" t="s">
        <v>77</v>
      </c>
      <c r="B62" s="46" t="s">
        <v>88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8">
        <f>SUM(C62:I62)</f>
        <v>0</v>
      </c>
    </row>
    <row r="63" spans="1:11">
      <c r="A63" s="45" t="s">
        <v>78</v>
      </c>
      <c r="B63" s="46" t="s">
        <v>91</v>
      </c>
      <c r="C63" s="47">
        <f>-(E63+G63+I63)</f>
        <v>-180488</v>
      </c>
      <c r="D63" s="47">
        <f>-(F63+H63+J63)</f>
        <v>-169686</v>
      </c>
      <c r="E63" s="47">
        <v>93500</v>
      </c>
      <c r="F63" s="104">
        <v>92124</v>
      </c>
      <c r="G63" s="47">
        <f>74160-635</f>
        <v>73525</v>
      </c>
      <c r="H63" s="104">
        <v>65411</v>
      </c>
      <c r="I63" s="61">
        <v>13463</v>
      </c>
      <c r="J63" s="105">
        <v>12151</v>
      </c>
      <c r="K63" s="48">
        <f>SUM(C63:J63)</f>
        <v>0</v>
      </c>
    </row>
    <row r="64" spans="1:11">
      <c r="A64" s="45" t="s">
        <v>79</v>
      </c>
      <c r="B64" s="46" t="s">
        <v>89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8">
        <f>SUM(C64:I64)</f>
        <v>0</v>
      </c>
    </row>
    <row r="65" spans="1:11">
      <c r="A65" s="45" t="s">
        <v>80</v>
      </c>
      <c r="B65" s="46" t="s">
        <v>90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8">
        <f>SUM(C65:I65)</f>
        <v>0</v>
      </c>
    </row>
    <row r="66" spans="1:11">
      <c r="A66" s="45" t="s">
        <v>81</v>
      </c>
      <c r="B66" s="46" t="s">
        <v>83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8">
        <f>SUM(C66:I66)</f>
        <v>0</v>
      </c>
    </row>
    <row r="67" spans="1:11" ht="15.75" thickBot="1">
      <c r="A67" s="49" t="s">
        <v>82</v>
      </c>
      <c r="B67" s="50" t="s">
        <v>108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52">
        <f>SUM(C67:I67)</f>
        <v>0</v>
      </c>
    </row>
    <row r="68" spans="1:11" ht="15.75" thickBot="1">
      <c r="A68" s="53" t="s">
        <v>92</v>
      </c>
      <c r="B68" s="54" t="s">
        <v>93</v>
      </c>
      <c r="C68" s="55">
        <f t="shared" ref="C68:J68" si="14">SUM(C58:C67)</f>
        <v>-180488</v>
      </c>
      <c r="D68" s="55">
        <f t="shared" si="14"/>
        <v>-165299</v>
      </c>
      <c r="E68" s="55">
        <f t="shared" si="14"/>
        <v>93500</v>
      </c>
      <c r="F68" s="55">
        <f t="shared" si="14"/>
        <v>92124</v>
      </c>
      <c r="G68" s="55">
        <f t="shared" si="14"/>
        <v>73525</v>
      </c>
      <c r="H68" s="55">
        <f t="shared" si="14"/>
        <v>65411</v>
      </c>
      <c r="I68" s="68">
        <f t="shared" si="14"/>
        <v>13463</v>
      </c>
      <c r="J68" s="68">
        <f t="shared" si="14"/>
        <v>12151</v>
      </c>
      <c r="K68" s="56">
        <f>SUM(C68:J68)</f>
        <v>4387</v>
      </c>
    </row>
    <row r="69" spans="1:11" ht="15.75" thickBot="1">
      <c r="A69" s="70"/>
      <c r="B69" s="71"/>
      <c r="C69" s="72"/>
      <c r="D69" s="72"/>
      <c r="E69" s="72"/>
      <c r="F69" s="72"/>
      <c r="G69" s="72"/>
      <c r="H69" s="72"/>
      <c r="I69" s="73"/>
      <c r="J69" s="73"/>
      <c r="K69" s="52"/>
    </row>
    <row r="70" spans="1:11" ht="16.5" thickBot="1">
      <c r="A70" s="111" t="s">
        <v>94</v>
      </c>
      <c r="B70" s="112"/>
      <c r="C70" s="74">
        <f t="shared" ref="C70:K70" si="15">C56+C68</f>
        <v>153394</v>
      </c>
      <c r="D70" s="74">
        <f t="shared" si="15"/>
        <v>174098</v>
      </c>
      <c r="E70" s="74">
        <f t="shared" si="15"/>
        <v>96500</v>
      </c>
      <c r="F70" s="74">
        <f t="shared" si="15"/>
        <v>96199</v>
      </c>
      <c r="G70" s="74">
        <f t="shared" si="15"/>
        <v>80834</v>
      </c>
      <c r="H70" s="74">
        <f t="shared" si="15"/>
        <v>73366</v>
      </c>
      <c r="I70" s="75">
        <f t="shared" si="15"/>
        <v>13463</v>
      </c>
      <c r="J70" s="75">
        <f t="shared" si="15"/>
        <v>13025</v>
      </c>
      <c r="K70" s="90">
        <f t="shared" si="15"/>
        <v>356688</v>
      </c>
    </row>
    <row r="71" spans="1:11">
      <c r="A71" s="101" t="s">
        <v>183</v>
      </c>
      <c r="B71" s="103" t="s">
        <v>184</v>
      </c>
    </row>
  </sheetData>
  <mergeCells count="11">
    <mergeCell ref="A56:B56"/>
    <mergeCell ref="A70:B70"/>
    <mergeCell ref="A2:K2"/>
    <mergeCell ref="A3:K3"/>
    <mergeCell ref="I5:J5"/>
    <mergeCell ref="G5:H5"/>
    <mergeCell ref="E5:F5"/>
    <mergeCell ref="C5:D5"/>
    <mergeCell ref="K5:K6"/>
    <mergeCell ref="B5:B6"/>
    <mergeCell ref="A5:A6"/>
  </mergeCells>
  <phoneticPr fontId="0" type="noConversion"/>
  <pageMargins left="0.7" right="0.7" top="0.75" bottom="0.75" header="0.3" footer="0.3"/>
  <pageSetup paperSize="9" scale="54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topLeftCell="I40" zoomScale="85" zoomScaleNormal="85" workbookViewId="0">
      <selection activeCell="D62" sqref="D62"/>
    </sheetView>
  </sheetViews>
  <sheetFormatPr defaultRowHeight="15"/>
  <cols>
    <col min="1" max="1" width="9.85546875" customWidth="1"/>
    <col min="2" max="2" width="45.5703125" customWidth="1"/>
    <col min="3" max="3" width="12.85546875" style="18" customWidth="1"/>
    <col min="4" max="4" width="12.85546875" style="38" customWidth="1"/>
    <col min="5" max="5" width="10.7109375" style="18" customWidth="1"/>
    <col min="6" max="6" width="11.7109375" style="18" customWidth="1"/>
    <col min="7" max="8" width="11" style="18" customWidth="1"/>
    <col min="9" max="27" width="11.7109375" style="18" customWidth="1"/>
    <col min="28" max="28" width="10.5703125" style="18" customWidth="1"/>
  </cols>
  <sheetData>
    <row r="1" spans="1:28">
      <c r="AB1" s="19" t="s">
        <v>165</v>
      </c>
    </row>
    <row r="2" spans="1:28">
      <c r="A2" s="128" t="s">
        <v>128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>
      <c r="A3" s="128" t="s">
        <v>123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15.75" thickBot="1">
      <c r="AB4" s="20" t="s">
        <v>105</v>
      </c>
    </row>
    <row r="5" spans="1:28" ht="69.75" customHeight="1" thickBot="1">
      <c r="A5" s="139" t="s">
        <v>2</v>
      </c>
      <c r="B5" s="137" t="s">
        <v>0</v>
      </c>
      <c r="C5" s="133" t="s">
        <v>177</v>
      </c>
      <c r="D5" s="134"/>
      <c r="E5" s="126" t="s">
        <v>143</v>
      </c>
      <c r="F5" s="126" t="s">
        <v>144</v>
      </c>
      <c r="G5" s="126" t="s">
        <v>145</v>
      </c>
      <c r="H5" s="126" t="s">
        <v>134</v>
      </c>
      <c r="I5" s="124" t="s">
        <v>161</v>
      </c>
      <c r="J5" s="124" t="s">
        <v>146</v>
      </c>
      <c r="K5" s="124" t="s">
        <v>148</v>
      </c>
      <c r="L5" s="124" t="s">
        <v>147</v>
      </c>
      <c r="M5" s="141" t="s">
        <v>149</v>
      </c>
      <c r="N5" s="142"/>
      <c r="O5" s="124" t="s">
        <v>150</v>
      </c>
      <c r="P5" s="124" t="s">
        <v>151</v>
      </c>
      <c r="Q5" s="124" t="s">
        <v>152</v>
      </c>
      <c r="R5" s="124" t="s">
        <v>153</v>
      </c>
      <c r="S5" s="124" t="s">
        <v>154</v>
      </c>
      <c r="T5" s="124" t="s">
        <v>155</v>
      </c>
      <c r="U5" s="124" t="s">
        <v>156</v>
      </c>
      <c r="V5" s="124" t="s">
        <v>157</v>
      </c>
      <c r="W5" s="124" t="s">
        <v>158</v>
      </c>
      <c r="X5" s="124" t="s">
        <v>159</v>
      </c>
      <c r="Y5" s="124" t="s">
        <v>160</v>
      </c>
      <c r="Z5" s="135" t="s">
        <v>176</v>
      </c>
      <c r="AA5" s="136"/>
      <c r="AB5" s="129" t="s">
        <v>1</v>
      </c>
    </row>
    <row r="6" spans="1:28" ht="21.75" customHeight="1" thickBot="1">
      <c r="A6" s="140"/>
      <c r="B6" s="138"/>
      <c r="C6" s="99" t="s">
        <v>179</v>
      </c>
      <c r="D6" s="106" t="s">
        <v>181</v>
      </c>
      <c r="E6" s="127"/>
      <c r="F6" s="127"/>
      <c r="G6" s="127"/>
      <c r="H6" s="127"/>
      <c r="I6" s="125"/>
      <c r="J6" s="125"/>
      <c r="K6" s="125"/>
      <c r="L6" s="125"/>
      <c r="M6" s="99" t="s">
        <v>179</v>
      </c>
      <c r="N6" s="99" t="s">
        <v>181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99" t="s">
        <v>179</v>
      </c>
      <c r="AA6" s="99" t="s">
        <v>181</v>
      </c>
      <c r="AB6" s="130"/>
    </row>
    <row r="7" spans="1:28">
      <c r="A7" s="3" t="s">
        <v>3</v>
      </c>
      <c r="B7" s="4" t="s">
        <v>4</v>
      </c>
      <c r="C7" s="21">
        <v>50448</v>
      </c>
      <c r="D7" s="59">
        <v>50448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94">
        <f>SUM(D7:Y7)</f>
        <v>50448</v>
      </c>
    </row>
    <row r="8" spans="1:28">
      <c r="A8" s="2" t="s">
        <v>5</v>
      </c>
      <c r="B8" s="1" t="s">
        <v>109</v>
      </c>
      <c r="C8" s="23">
        <v>50725</v>
      </c>
      <c r="D8" s="47">
        <v>51354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94">
        <f>SUM(D8:Z8)</f>
        <v>51354</v>
      </c>
    </row>
    <row r="9" spans="1:28">
      <c r="A9" s="2" t="s">
        <v>7</v>
      </c>
      <c r="B9" s="1" t="s">
        <v>8</v>
      </c>
      <c r="C9" s="23">
        <f>15819-1465</f>
        <v>14354</v>
      </c>
      <c r="D9" s="47">
        <v>13641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94">
        <f t="shared" ref="AB9:AB15" si="0">SUM(D9:Z9)</f>
        <v>13641</v>
      </c>
    </row>
    <row r="10" spans="1:28">
      <c r="A10" s="2" t="s">
        <v>9</v>
      </c>
      <c r="B10" s="1" t="s">
        <v>10</v>
      </c>
      <c r="C10" s="23">
        <v>4078</v>
      </c>
      <c r="D10" s="47">
        <v>4078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94">
        <f t="shared" si="0"/>
        <v>4078</v>
      </c>
    </row>
    <row r="11" spans="1:28">
      <c r="A11" s="2" t="s">
        <v>11</v>
      </c>
      <c r="B11" s="1" t="s">
        <v>12</v>
      </c>
      <c r="C11" s="23">
        <v>345</v>
      </c>
      <c r="D11" s="47">
        <v>681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94">
        <f t="shared" si="0"/>
        <v>681</v>
      </c>
    </row>
    <row r="12" spans="1:28">
      <c r="A12" s="5" t="s">
        <v>13</v>
      </c>
      <c r="B12" s="6" t="s">
        <v>14</v>
      </c>
      <c r="C12" s="25">
        <v>0</v>
      </c>
      <c r="D12" s="51">
        <v>2995</v>
      </c>
      <c r="E12" s="25">
        <v>0</v>
      </c>
      <c r="F12" s="25">
        <v>0</v>
      </c>
      <c r="G12" s="25">
        <v>0</v>
      </c>
      <c r="H12" s="2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94">
        <v>2995</v>
      </c>
    </row>
    <row r="13" spans="1:28">
      <c r="A13" s="45" t="s">
        <v>168</v>
      </c>
      <c r="B13" s="46" t="s">
        <v>169</v>
      </c>
      <c r="C13" s="23">
        <v>0</v>
      </c>
      <c r="D13" s="47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94">
        <f t="shared" si="0"/>
        <v>0</v>
      </c>
    </row>
    <row r="14" spans="1:28">
      <c r="A14" s="45" t="s">
        <v>170</v>
      </c>
      <c r="B14" s="46" t="s">
        <v>174</v>
      </c>
      <c r="C14" s="23">
        <v>0</v>
      </c>
      <c r="D14" s="47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94">
        <f t="shared" si="0"/>
        <v>0</v>
      </c>
    </row>
    <row r="15" spans="1:28">
      <c r="A15" s="45" t="s">
        <v>171</v>
      </c>
      <c r="B15" s="46" t="s">
        <v>175</v>
      </c>
      <c r="C15" s="23">
        <v>0</v>
      </c>
      <c r="D15" s="47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94">
        <f t="shared" si="0"/>
        <v>0</v>
      </c>
    </row>
    <row r="16" spans="1:28" ht="15.75" thickBot="1">
      <c r="A16" s="49" t="s">
        <v>172</v>
      </c>
      <c r="B16" s="50" t="s">
        <v>173</v>
      </c>
      <c r="C16" s="25">
        <v>0</v>
      </c>
      <c r="D16" s="51">
        <v>244</v>
      </c>
      <c r="E16" s="25">
        <v>4200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1804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5">
        <v>9435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94">
        <v>15903</v>
      </c>
    </row>
    <row r="17" spans="1:30" ht="15.75" thickBot="1">
      <c r="A17" s="7" t="s">
        <v>15</v>
      </c>
      <c r="B17" s="8" t="s">
        <v>16</v>
      </c>
      <c r="C17" s="26">
        <f>SUM(C7:C16)</f>
        <v>119950</v>
      </c>
      <c r="D17" s="55">
        <f>SUM(D7:D16)</f>
        <v>123441</v>
      </c>
      <c r="E17" s="26">
        <f t="shared" ref="E17:AB17" si="1">SUM(E7:E16)</f>
        <v>4200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>SUM(N7:N16)</f>
        <v>1804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0</v>
      </c>
      <c r="T17" s="26">
        <f t="shared" si="1"/>
        <v>9435</v>
      </c>
      <c r="U17" s="26">
        <f t="shared" si="1"/>
        <v>0</v>
      </c>
      <c r="V17" s="26">
        <f t="shared" si="1"/>
        <v>0</v>
      </c>
      <c r="W17" s="26">
        <f t="shared" si="1"/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26">
        <f t="shared" si="1"/>
        <v>0</v>
      </c>
      <c r="AB17" s="78">
        <f t="shared" si="1"/>
        <v>139100</v>
      </c>
      <c r="AD17" t="s">
        <v>112</v>
      </c>
    </row>
    <row r="18" spans="1:30">
      <c r="A18" s="3"/>
      <c r="B18" s="4"/>
      <c r="C18" s="21"/>
      <c r="D18" s="5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94"/>
    </row>
    <row r="19" spans="1:30">
      <c r="A19" s="2" t="s">
        <v>17</v>
      </c>
      <c r="B19" s="1" t="s">
        <v>18</v>
      </c>
      <c r="C19" s="23">
        <f t="shared" ref="C19:I19" si="2">C20+C21+C22+C23</f>
        <v>0</v>
      </c>
      <c r="D19" s="47">
        <f>D20+D21+D22+D23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86806</v>
      </c>
      <c r="I19" s="23">
        <f t="shared" si="2"/>
        <v>0</v>
      </c>
      <c r="J19" s="23">
        <f t="shared" ref="J19:Y19" si="3">J20+J21+J22+J23</f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>N20+N21+N22+N23</f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>Z20+Z21+Z22+Z23</f>
        <v>0</v>
      </c>
      <c r="AA19" s="23">
        <f>AA20+AA21+AA22+AA23</f>
        <v>0</v>
      </c>
      <c r="AB19" s="94">
        <f t="shared" ref="AB19:AB31" si="4">SUM(C19:Z19)</f>
        <v>86806</v>
      </c>
    </row>
    <row r="20" spans="1:30">
      <c r="A20" s="11" t="s">
        <v>96</v>
      </c>
      <c r="B20" s="12" t="s">
        <v>178</v>
      </c>
      <c r="C20" s="23">
        <v>0</v>
      </c>
      <c r="D20" s="47">
        <v>0</v>
      </c>
      <c r="E20" s="23">
        <v>0</v>
      </c>
      <c r="F20" s="23">
        <v>0</v>
      </c>
      <c r="G20" s="23">
        <v>0</v>
      </c>
      <c r="H20" s="28">
        <v>62770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94">
        <f t="shared" si="4"/>
        <v>62770</v>
      </c>
    </row>
    <row r="21" spans="1:30">
      <c r="A21" s="11" t="s">
        <v>97</v>
      </c>
      <c r="B21" s="12" t="s">
        <v>24</v>
      </c>
      <c r="C21" s="23">
        <v>0</v>
      </c>
      <c r="D21" s="47">
        <v>0</v>
      </c>
      <c r="E21" s="23">
        <v>0</v>
      </c>
      <c r="F21" s="23">
        <v>0</v>
      </c>
      <c r="G21" s="23">
        <v>0</v>
      </c>
      <c r="H21" s="28">
        <v>23966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94">
        <f t="shared" si="4"/>
        <v>23966</v>
      </c>
    </row>
    <row r="22" spans="1:30">
      <c r="A22" s="11" t="s">
        <v>98</v>
      </c>
      <c r="B22" s="12" t="s">
        <v>23</v>
      </c>
      <c r="C22" s="23">
        <v>0</v>
      </c>
      <c r="D22" s="47">
        <v>0</v>
      </c>
      <c r="E22" s="23">
        <v>0</v>
      </c>
      <c r="F22" s="23">
        <v>0</v>
      </c>
      <c r="G22" s="23">
        <v>0</v>
      </c>
      <c r="H22" s="28">
        <v>10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94">
        <f t="shared" si="4"/>
        <v>10</v>
      </c>
    </row>
    <row r="23" spans="1:30">
      <c r="A23" s="11" t="s">
        <v>99</v>
      </c>
      <c r="B23" s="12" t="s">
        <v>22</v>
      </c>
      <c r="C23" s="23">
        <v>0</v>
      </c>
      <c r="D23" s="47">
        <v>0</v>
      </c>
      <c r="E23" s="23">
        <v>0</v>
      </c>
      <c r="F23" s="23">
        <v>0</v>
      </c>
      <c r="G23" s="23">
        <v>0</v>
      </c>
      <c r="H23" s="28">
        <v>60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94">
        <f t="shared" si="4"/>
        <v>60</v>
      </c>
    </row>
    <row r="24" spans="1:30">
      <c r="A24" s="2" t="s">
        <v>19</v>
      </c>
      <c r="B24" s="1" t="s">
        <v>20</v>
      </c>
      <c r="C24" s="23">
        <f>C25</f>
        <v>0</v>
      </c>
      <c r="D24" s="47">
        <f>D25</f>
        <v>0</v>
      </c>
      <c r="E24" s="23">
        <f>E25</f>
        <v>0</v>
      </c>
      <c r="F24" s="23">
        <f t="shared" ref="F24:AA24" si="5">F25</f>
        <v>0</v>
      </c>
      <c r="G24" s="23">
        <f>G25</f>
        <v>0</v>
      </c>
      <c r="H24" s="23">
        <f>H25</f>
        <v>75000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  <c r="U24" s="23">
        <f t="shared" si="5"/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94">
        <f t="shared" si="4"/>
        <v>75000</v>
      </c>
    </row>
    <row r="25" spans="1:30">
      <c r="A25" s="11" t="s">
        <v>100</v>
      </c>
      <c r="B25" s="12" t="s">
        <v>21</v>
      </c>
      <c r="C25" s="23">
        <v>0</v>
      </c>
      <c r="D25" s="47">
        <v>0</v>
      </c>
      <c r="E25" s="23">
        <v>0</v>
      </c>
      <c r="F25" s="23">
        <v>0</v>
      </c>
      <c r="G25" s="23">
        <v>0</v>
      </c>
      <c r="H25" s="28">
        <v>75000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94">
        <f t="shared" si="4"/>
        <v>75000</v>
      </c>
    </row>
    <row r="26" spans="1:30">
      <c r="A26" s="2" t="s">
        <v>25</v>
      </c>
      <c r="B26" s="1" t="s">
        <v>26</v>
      </c>
      <c r="C26" s="23">
        <f>C27</f>
        <v>0</v>
      </c>
      <c r="D26" s="47">
        <f>D27</f>
        <v>0</v>
      </c>
      <c r="E26" s="23">
        <f>E27</f>
        <v>0</v>
      </c>
      <c r="F26" s="23">
        <f t="shared" ref="F26:AA26" si="6">F27</f>
        <v>0</v>
      </c>
      <c r="G26" s="23">
        <f>G27</f>
        <v>0</v>
      </c>
      <c r="H26" s="23">
        <f>H27</f>
        <v>10000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0</v>
      </c>
      <c r="R26" s="23">
        <f t="shared" si="6"/>
        <v>0</v>
      </c>
      <c r="S26" s="23">
        <f t="shared" si="6"/>
        <v>0</v>
      </c>
      <c r="T26" s="23">
        <f t="shared" si="6"/>
        <v>0</v>
      </c>
      <c r="U26" s="23">
        <f t="shared" si="6"/>
        <v>0</v>
      </c>
      <c r="V26" s="23">
        <f t="shared" si="6"/>
        <v>0</v>
      </c>
      <c r="W26" s="23">
        <f t="shared" si="6"/>
        <v>0</v>
      </c>
      <c r="X26" s="23">
        <f t="shared" si="6"/>
        <v>0</v>
      </c>
      <c r="Y26" s="23">
        <f t="shared" si="6"/>
        <v>0</v>
      </c>
      <c r="Z26" s="23">
        <f t="shared" si="6"/>
        <v>0</v>
      </c>
      <c r="AA26" s="23">
        <f t="shared" si="6"/>
        <v>0</v>
      </c>
      <c r="AB26" s="94">
        <f t="shared" si="4"/>
        <v>10000</v>
      </c>
    </row>
    <row r="27" spans="1:30">
      <c r="A27" s="11" t="s">
        <v>101</v>
      </c>
      <c r="B27" s="12" t="s">
        <v>27</v>
      </c>
      <c r="C27" s="23">
        <v>0</v>
      </c>
      <c r="D27" s="47">
        <v>0</v>
      </c>
      <c r="E27" s="23">
        <v>0</v>
      </c>
      <c r="F27" s="23">
        <v>0</v>
      </c>
      <c r="G27" s="23">
        <v>0</v>
      </c>
      <c r="H27" s="28">
        <v>10000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94">
        <f t="shared" si="4"/>
        <v>10000</v>
      </c>
    </row>
    <row r="28" spans="1:30">
      <c r="A28" s="2" t="s">
        <v>52</v>
      </c>
      <c r="B28" s="1" t="s">
        <v>53</v>
      </c>
      <c r="C28" s="23">
        <f t="shared" ref="C28:I28" si="7">C29+C30+C31</f>
        <v>0</v>
      </c>
      <c r="D28" s="47">
        <f>D29+D30+D31</f>
        <v>0</v>
      </c>
      <c r="E28" s="23">
        <f t="shared" si="7"/>
        <v>0</v>
      </c>
      <c r="F28" s="23">
        <f t="shared" si="7"/>
        <v>0</v>
      </c>
      <c r="G28" s="23">
        <f t="shared" si="7"/>
        <v>0</v>
      </c>
      <c r="H28" s="23">
        <f t="shared" si="7"/>
        <v>0</v>
      </c>
      <c r="I28" s="23">
        <f t="shared" si="7"/>
        <v>0</v>
      </c>
      <c r="J28" s="23">
        <f t="shared" ref="J28:Y28" si="8">J29+J30+J31</f>
        <v>0</v>
      </c>
      <c r="K28" s="23">
        <f t="shared" si="8"/>
        <v>0</v>
      </c>
      <c r="L28" s="23">
        <f t="shared" si="8"/>
        <v>0</v>
      </c>
      <c r="M28" s="23">
        <f t="shared" si="8"/>
        <v>0</v>
      </c>
      <c r="N28" s="23">
        <f>N29+N30+N31</f>
        <v>0</v>
      </c>
      <c r="O28" s="23">
        <f t="shared" si="8"/>
        <v>0</v>
      </c>
      <c r="P28" s="23">
        <f t="shared" si="8"/>
        <v>0</v>
      </c>
      <c r="Q28" s="23">
        <f t="shared" si="8"/>
        <v>0</v>
      </c>
      <c r="R28" s="23">
        <f t="shared" si="8"/>
        <v>0</v>
      </c>
      <c r="S28" s="23">
        <f t="shared" si="8"/>
        <v>0</v>
      </c>
      <c r="T28" s="23">
        <f t="shared" si="8"/>
        <v>0</v>
      </c>
      <c r="U28" s="23">
        <f t="shared" si="8"/>
        <v>0</v>
      </c>
      <c r="V28" s="23">
        <f t="shared" si="8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Z28" s="23">
        <f>Z29+Z30+Z31</f>
        <v>0</v>
      </c>
      <c r="AA28" s="23">
        <f>AA29+AA30+AA31</f>
        <v>0</v>
      </c>
      <c r="AB28" s="94">
        <f t="shared" si="4"/>
        <v>0</v>
      </c>
    </row>
    <row r="29" spans="1:30">
      <c r="A29" s="11" t="s">
        <v>102</v>
      </c>
      <c r="B29" s="12" t="s">
        <v>54</v>
      </c>
      <c r="C29" s="23">
        <v>0</v>
      </c>
      <c r="D29" s="47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94">
        <f t="shared" si="4"/>
        <v>0</v>
      </c>
    </row>
    <row r="30" spans="1:30">
      <c r="A30" s="11" t="s">
        <v>103</v>
      </c>
      <c r="B30" s="12" t="s">
        <v>55</v>
      </c>
      <c r="C30" s="23">
        <v>0</v>
      </c>
      <c r="D30" s="47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94">
        <f t="shared" si="4"/>
        <v>0</v>
      </c>
    </row>
    <row r="31" spans="1:30" ht="15.75" thickBot="1">
      <c r="A31" s="15" t="s">
        <v>104</v>
      </c>
      <c r="B31" s="14" t="s">
        <v>56</v>
      </c>
      <c r="C31" s="23">
        <v>0</v>
      </c>
      <c r="D31" s="47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94">
        <f t="shared" si="4"/>
        <v>0</v>
      </c>
    </row>
    <row r="32" spans="1:30" ht="15.75" thickBot="1">
      <c r="A32" s="7" t="s">
        <v>28</v>
      </c>
      <c r="B32" s="8" t="s">
        <v>29</v>
      </c>
      <c r="C32" s="26">
        <f>C26+C24+C19+C28</f>
        <v>0</v>
      </c>
      <c r="D32" s="55">
        <f>D26+D24+D19+D28</f>
        <v>0</v>
      </c>
      <c r="E32" s="26">
        <f>E26+E24+E19+E28</f>
        <v>0</v>
      </c>
      <c r="F32" s="26">
        <f t="shared" ref="F32:AB32" si="9">F26+F24+F19+F28</f>
        <v>0</v>
      </c>
      <c r="G32" s="26">
        <f>G26+G24+G19+G28</f>
        <v>0</v>
      </c>
      <c r="H32" s="26">
        <f>H26+H24+H19+H28</f>
        <v>171806</v>
      </c>
      <c r="I32" s="26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6">
        <f t="shared" si="9"/>
        <v>0</v>
      </c>
      <c r="N32" s="26">
        <f>N26+N24+N19+N28</f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 t="shared" si="9"/>
        <v>0</v>
      </c>
      <c r="V32" s="26">
        <f t="shared" si="9"/>
        <v>0</v>
      </c>
      <c r="W32" s="26">
        <f t="shared" si="9"/>
        <v>0</v>
      </c>
      <c r="X32" s="26">
        <f t="shared" si="9"/>
        <v>0</v>
      </c>
      <c r="Y32" s="26">
        <f t="shared" si="9"/>
        <v>0</v>
      </c>
      <c r="Z32" s="26">
        <f>Z26+Z24+Z19+Z28</f>
        <v>0</v>
      </c>
      <c r="AA32" s="26">
        <f>AA26+AA24+AA19+AA28</f>
        <v>0</v>
      </c>
      <c r="AB32" s="78">
        <f t="shared" si="9"/>
        <v>171806</v>
      </c>
    </row>
    <row r="33" spans="1:28">
      <c r="A33" s="3"/>
      <c r="B33" s="4"/>
      <c r="C33" s="21"/>
      <c r="D33" s="5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94"/>
    </row>
    <row r="34" spans="1:28">
      <c r="A34" s="2" t="s">
        <v>30</v>
      </c>
      <c r="B34" s="1" t="s">
        <v>40</v>
      </c>
      <c r="C34" s="23">
        <v>0</v>
      </c>
      <c r="D34" s="47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94">
        <f t="shared" ref="AB34:AB48" si="10">SUM(C34:Z34)</f>
        <v>0</v>
      </c>
    </row>
    <row r="35" spans="1:28">
      <c r="A35" s="2" t="s">
        <v>31</v>
      </c>
      <c r="B35" s="1" t="s">
        <v>41</v>
      </c>
      <c r="C35" s="23">
        <f>C36</f>
        <v>0</v>
      </c>
      <c r="D35" s="47">
        <f>D36</f>
        <v>0</v>
      </c>
      <c r="E35" s="23">
        <f>E36</f>
        <v>0</v>
      </c>
      <c r="F35" s="23">
        <f t="shared" ref="F35:AA35" si="11">F36</f>
        <v>0</v>
      </c>
      <c r="G35" s="23">
        <f>G36</f>
        <v>0</v>
      </c>
      <c r="H35" s="23">
        <f>H36</f>
        <v>0</v>
      </c>
      <c r="I35" s="23">
        <f t="shared" si="11"/>
        <v>0</v>
      </c>
      <c r="J35" s="23">
        <f t="shared" si="11"/>
        <v>0</v>
      </c>
      <c r="K35" s="23">
        <f t="shared" si="11"/>
        <v>0</v>
      </c>
      <c r="L35" s="23">
        <f t="shared" si="11"/>
        <v>0</v>
      </c>
      <c r="M35" s="23">
        <f t="shared" si="11"/>
        <v>0</v>
      </c>
      <c r="N35" s="23">
        <f t="shared" si="11"/>
        <v>0</v>
      </c>
      <c r="O35" s="23">
        <f t="shared" si="11"/>
        <v>0</v>
      </c>
      <c r="P35" s="23">
        <v>5400</v>
      </c>
      <c r="Q35" s="23">
        <f t="shared" si="11"/>
        <v>0</v>
      </c>
      <c r="R35" s="23">
        <f t="shared" si="11"/>
        <v>0</v>
      </c>
      <c r="S35" s="23">
        <f t="shared" si="11"/>
        <v>0</v>
      </c>
      <c r="T35" s="23">
        <f t="shared" si="11"/>
        <v>0</v>
      </c>
      <c r="U35" s="23">
        <f t="shared" si="11"/>
        <v>0</v>
      </c>
      <c r="V35" s="23">
        <f t="shared" si="11"/>
        <v>0</v>
      </c>
      <c r="W35" s="23">
        <f t="shared" si="11"/>
        <v>0</v>
      </c>
      <c r="X35" s="23">
        <f t="shared" si="11"/>
        <v>0</v>
      </c>
      <c r="Y35" s="23">
        <f t="shared" si="11"/>
        <v>0</v>
      </c>
      <c r="Z35" s="23">
        <f t="shared" si="11"/>
        <v>0</v>
      </c>
      <c r="AA35" s="23">
        <f t="shared" si="11"/>
        <v>0</v>
      </c>
      <c r="AB35" s="94">
        <f t="shared" si="10"/>
        <v>5400</v>
      </c>
    </row>
    <row r="36" spans="1:28">
      <c r="A36" s="11" t="s">
        <v>64</v>
      </c>
      <c r="B36" s="12" t="s">
        <v>57</v>
      </c>
      <c r="C36" s="23">
        <v>0</v>
      </c>
      <c r="D36" s="47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94">
        <f t="shared" si="10"/>
        <v>0</v>
      </c>
    </row>
    <row r="37" spans="1:28">
      <c r="A37" s="2" t="s">
        <v>32</v>
      </c>
      <c r="B37" s="1" t="s">
        <v>42</v>
      </c>
      <c r="C37" s="23">
        <v>0</v>
      </c>
      <c r="D37" s="47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69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94">
        <f t="shared" si="10"/>
        <v>69</v>
      </c>
    </row>
    <row r="38" spans="1:28">
      <c r="A38" s="2" t="s">
        <v>33</v>
      </c>
      <c r="B38" s="1" t="s">
        <v>43</v>
      </c>
      <c r="C38" s="23">
        <f t="shared" ref="C38:I38" si="12">C39+C40+C41</f>
        <v>0</v>
      </c>
      <c r="D38" s="47">
        <f>D39+D40+D41</f>
        <v>0</v>
      </c>
      <c r="E38" s="23">
        <f t="shared" si="12"/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23">
        <f t="shared" ref="J38:Y38" si="13">J39+J40+J41</f>
        <v>0</v>
      </c>
      <c r="K38" s="23">
        <f t="shared" si="13"/>
        <v>0</v>
      </c>
      <c r="L38" s="23">
        <f t="shared" si="13"/>
        <v>0</v>
      </c>
      <c r="M38" s="23">
        <f t="shared" si="13"/>
        <v>0</v>
      </c>
      <c r="N38" s="23">
        <f>N39+N40+N41</f>
        <v>0</v>
      </c>
      <c r="O38" s="23">
        <f t="shared" si="13"/>
        <v>0</v>
      </c>
      <c r="P38" s="23">
        <f t="shared" si="13"/>
        <v>9500</v>
      </c>
      <c r="Q38" s="23">
        <f t="shared" si="13"/>
        <v>0</v>
      </c>
      <c r="R38" s="23">
        <f t="shared" si="13"/>
        <v>0</v>
      </c>
      <c r="S38" s="23">
        <f t="shared" si="13"/>
        <v>0</v>
      </c>
      <c r="T38" s="23">
        <f t="shared" si="13"/>
        <v>0</v>
      </c>
      <c r="U38" s="23">
        <f t="shared" si="13"/>
        <v>0</v>
      </c>
      <c r="V38" s="23">
        <f t="shared" si="13"/>
        <v>0</v>
      </c>
      <c r="W38" s="23">
        <f t="shared" si="13"/>
        <v>0</v>
      </c>
      <c r="X38" s="23">
        <f t="shared" si="13"/>
        <v>0</v>
      </c>
      <c r="Y38" s="23">
        <f t="shared" si="13"/>
        <v>0</v>
      </c>
      <c r="Z38" s="23">
        <f>Z39+Z40+Z41</f>
        <v>0</v>
      </c>
      <c r="AA38" s="23">
        <f>AA39+AA40+AA41</f>
        <v>0</v>
      </c>
      <c r="AB38" s="94">
        <f t="shared" si="10"/>
        <v>9500</v>
      </c>
    </row>
    <row r="39" spans="1:28" ht="29.25" customHeight="1">
      <c r="A39" s="11" t="s">
        <v>95</v>
      </c>
      <c r="B39" s="13" t="s">
        <v>61</v>
      </c>
      <c r="C39" s="23">
        <v>0</v>
      </c>
      <c r="D39" s="47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94">
        <f t="shared" si="10"/>
        <v>0</v>
      </c>
    </row>
    <row r="40" spans="1:28">
      <c r="A40" s="11" t="s">
        <v>62</v>
      </c>
      <c r="B40" s="12" t="s">
        <v>60</v>
      </c>
      <c r="C40" s="23">
        <v>0</v>
      </c>
      <c r="D40" s="47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94">
        <f t="shared" si="10"/>
        <v>0</v>
      </c>
    </row>
    <row r="41" spans="1:28">
      <c r="A41" s="11" t="s">
        <v>63</v>
      </c>
      <c r="B41" s="12" t="s">
        <v>59</v>
      </c>
      <c r="C41" s="23">
        <v>0</v>
      </c>
      <c r="D41" s="47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9500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94">
        <f t="shared" si="10"/>
        <v>9500</v>
      </c>
    </row>
    <row r="42" spans="1:28">
      <c r="A42" s="2" t="s">
        <v>34</v>
      </c>
      <c r="B42" s="1" t="s">
        <v>44</v>
      </c>
      <c r="C42" s="23">
        <f>C43</f>
        <v>0</v>
      </c>
      <c r="D42" s="47">
        <f>D43</f>
        <v>0</v>
      </c>
      <c r="E42" s="23">
        <f>E43</f>
        <v>0</v>
      </c>
      <c r="F42" s="23">
        <f t="shared" ref="F42:AA42" si="14">F43</f>
        <v>0</v>
      </c>
      <c r="G42" s="23">
        <f>G43</f>
        <v>0</v>
      </c>
      <c r="H42" s="23">
        <f>H43</f>
        <v>0</v>
      </c>
      <c r="I42" s="23">
        <f t="shared" si="14"/>
        <v>0</v>
      </c>
      <c r="J42" s="23">
        <f t="shared" si="14"/>
        <v>0</v>
      </c>
      <c r="K42" s="23">
        <f t="shared" si="14"/>
        <v>0</v>
      </c>
      <c r="L42" s="23">
        <f t="shared" si="14"/>
        <v>7465</v>
      </c>
      <c r="M42" s="23">
        <f t="shared" si="14"/>
        <v>0</v>
      </c>
      <c r="N42" s="23">
        <f t="shared" si="14"/>
        <v>0</v>
      </c>
      <c r="O42" s="23">
        <f t="shared" si="14"/>
        <v>0</v>
      </c>
      <c r="P42" s="23">
        <f t="shared" si="14"/>
        <v>0</v>
      </c>
      <c r="Q42" s="23">
        <f t="shared" si="14"/>
        <v>0</v>
      </c>
      <c r="R42" s="23">
        <f t="shared" si="14"/>
        <v>0</v>
      </c>
      <c r="S42" s="23">
        <f t="shared" si="14"/>
        <v>0</v>
      </c>
      <c r="T42" s="23">
        <f t="shared" si="14"/>
        <v>0</v>
      </c>
      <c r="U42" s="23">
        <f t="shared" si="14"/>
        <v>0</v>
      </c>
      <c r="V42" s="23">
        <f t="shared" si="14"/>
        <v>0</v>
      </c>
      <c r="W42" s="23">
        <f t="shared" si="14"/>
        <v>0</v>
      </c>
      <c r="X42" s="23">
        <f t="shared" si="14"/>
        <v>0</v>
      </c>
      <c r="Y42" s="23">
        <f t="shared" si="14"/>
        <v>0</v>
      </c>
      <c r="Z42" s="23">
        <f t="shared" si="14"/>
        <v>0</v>
      </c>
      <c r="AA42" s="23">
        <f t="shared" si="14"/>
        <v>0</v>
      </c>
      <c r="AB42" s="94">
        <f t="shared" si="10"/>
        <v>7465</v>
      </c>
    </row>
    <row r="43" spans="1:28">
      <c r="A43" s="11" t="s">
        <v>65</v>
      </c>
      <c r="B43" s="12" t="s">
        <v>58</v>
      </c>
      <c r="C43" s="23">
        <v>0</v>
      </c>
      <c r="D43" s="47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7465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94">
        <f t="shared" si="10"/>
        <v>7465</v>
      </c>
    </row>
    <row r="44" spans="1:28">
      <c r="A44" s="2" t="s">
        <v>35</v>
      </c>
      <c r="B44" s="1" t="s">
        <v>45</v>
      </c>
      <c r="C44" s="23">
        <v>0</v>
      </c>
      <c r="D44" s="47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2015</v>
      </c>
      <c r="M44" s="23">
        <v>0</v>
      </c>
      <c r="N44" s="23">
        <v>0</v>
      </c>
      <c r="O44" s="23">
        <v>0</v>
      </c>
      <c r="P44" s="23">
        <v>4042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94">
        <f t="shared" si="10"/>
        <v>6057</v>
      </c>
    </row>
    <row r="45" spans="1:28">
      <c r="A45" s="2" t="s">
        <v>36</v>
      </c>
      <c r="B45" s="1" t="s">
        <v>46</v>
      </c>
      <c r="C45" s="23">
        <v>0</v>
      </c>
      <c r="D45" s="47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94">
        <f t="shared" si="10"/>
        <v>0</v>
      </c>
    </row>
    <row r="46" spans="1:28">
      <c r="A46" s="2" t="s">
        <v>37</v>
      </c>
      <c r="B46" s="1" t="s">
        <v>47</v>
      </c>
      <c r="C46" s="23">
        <v>0</v>
      </c>
      <c r="D46" s="47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94">
        <f t="shared" si="10"/>
        <v>0</v>
      </c>
    </row>
    <row r="47" spans="1:28">
      <c r="A47" s="2" t="s">
        <v>38</v>
      </c>
      <c r="B47" s="1" t="s">
        <v>48</v>
      </c>
      <c r="C47" s="23">
        <v>0</v>
      </c>
      <c r="D47" s="47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94">
        <f t="shared" si="10"/>
        <v>0</v>
      </c>
    </row>
    <row r="48" spans="1:28" ht="15.75" thickBot="1">
      <c r="A48" s="5" t="s">
        <v>39</v>
      </c>
      <c r="B48" s="6" t="s">
        <v>49</v>
      </c>
      <c r="C48" s="23">
        <v>0</v>
      </c>
      <c r="D48" s="47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94">
        <f t="shared" si="10"/>
        <v>0</v>
      </c>
    </row>
    <row r="49" spans="1:28" ht="15.75" thickBot="1">
      <c r="A49" s="7" t="s">
        <v>50</v>
      </c>
      <c r="B49" s="8" t="s">
        <v>51</v>
      </c>
      <c r="C49" s="26">
        <f>C34+C35+C37+C38+C42+C44+C45+C46+C47+C48</f>
        <v>0</v>
      </c>
      <c r="D49" s="55">
        <f>D34+D35+D37+D38+D42+D44+D45+D46+D47+D48</f>
        <v>0</v>
      </c>
      <c r="E49" s="26">
        <f>E34+E35+E37+E38+E42+E44+E45+E46+E47+E48</f>
        <v>0</v>
      </c>
      <c r="F49" s="26">
        <f t="shared" ref="F49:AB49" si="15">F34+F35+F37+F38+F42+F44+F45+F46+F47+F48</f>
        <v>0</v>
      </c>
      <c r="G49" s="26">
        <f>G34+G35+G37+G38+G42+G44+G45+G46+G47+G48</f>
        <v>0</v>
      </c>
      <c r="H49" s="26">
        <f>H34+H35+H37+H38+H42+H44+H45+H46+H47+H48</f>
        <v>0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26">
        <f t="shared" si="15"/>
        <v>9480</v>
      </c>
      <c r="M49" s="26">
        <f t="shared" si="15"/>
        <v>0</v>
      </c>
      <c r="N49" s="26">
        <f>N34+N35+N37+N38+N42+N44+N45+N46+N47+N48</f>
        <v>0</v>
      </c>
      <c r="O49" s="26">
        <f t="shared" si="15"/>
        <v>0</v>
      </c>
      <c r="P49" s="26">
        <f t="shared" si="15"/>
        <v>19011</v>
      </c>
      <c r="Q49" s="26">
        <f t="shared" si="15"/>
        <v>0</v>
      </c>
      <c r="R49" s="26">
        <f t="shared" si="15"/>
        <v>0</v>
      </c>
      <c r="S49" s="26">
        <f t="shared" si="15"/>
        <v>0</v>
      </c>
      <c r="T49" s="26">
        <f t="shared" si="15"/>
        <v>0</v>
      </c>
      <c r="U49" s="26">
        <f t="shared" si="15"/>
        <v>0</v>
      </c>
      <c r="V49" s="26">
        <f t="shared" si="15"/>
        <v>0</v>
      </c>
      <c r="W49" s="26">
        <f t="shared" si="15"/>
        <v>0</v>
      </c>
      <c r="X49" s="26">
        <f t="shared" si="15"/>
        <v>0</v>
      </c>
      <c r="Y49" s="26">
        <f t="shared" si="15"/>
        <v>0</v>
      </c>
      <c r="Z49" s="26">
        <f>Z34+Z35+Z37+Z38+Z42+Z44+Z45+Z46+Z47+Z48</f>
        <v>0</v>
      </c>
      <c r="AA49" s="26">
        <f>AA34+AA35+AA37+AA38+AA42+AA44+AA45+AA46+AA47+AA48</f>
        <v>0</v>
      </c>
      <c r="AB49" s="78">
        <f t="shared" si="15"/>
        <v>28491</v>
      </c>
    </row>
    <row r="50" spans="1:28">
      <c r="A50" s="3"/>
      <c r="B50" s="4"/>
      <c r="C50" s="21"/>
      <c r="D50" s="5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94"/>
    </row>
    <row r="51" spans="1:28">
      <c r="A51" s="2" t="s">
        <v>66</v>
      </c>
      <c r="B51" s="1" t="s">
        <v>71</v>
      </c>
      <c r="C51" s="23">
        <v>0</v>
      </c>
      <c r="D51" s="47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94">
        <f>SUM(C51:Z51)</f>
        <v>0</v>
      </c>
    </row>
    <row r="52" spans="1:28">
      <c r="A52" s="2" t="s">
        <v>67</v>
      </c>
      <c r="B52" s="1" t="s">
        <v>110</v>
      </c>
      <c r="C52" s="23">
        <v>0</v>
      </c>
      <c r="D52" s="47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94">
        <f>SUM(C52:Z52)</f>
        <v>0</v>
      </c>
    </row>
    <row r="53" spans="1:28" ht="15.75" thickBot="1">
      <c r="A53" s="5" t="s">
        <v>68</v>
      </c>
      <c r="B53" s="6" t="s">
        <v>72</v>
      </c>
      <c r="C53" s="23">
        <v>0</v>
      </c>
      <c r="D53" s="47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94">
        <f>SUM(C53:Z53)</f>
        <v>0</v>
      </c>
    </row>
    <row r="54" spans="1:28" ht="15.75" thickBot="1">
      <c r="A54" s="7" t="s">
        <v>69</v>
      </c>
      <c r="B54" s="8" t="s">
        <v>70</v>
      </c>
      <c r="C54" s="26">
        <f>SUM(C51:C53)</f>
        <v>0</v>
      </c>
      <c r="D54" s="55">
        <f>SUM(D51:D53)</f>
        <v>0</v>
      </c>
      <c r="E54" s="26">
        <f>SUM(E51:E53)</f>
        <v>0</v>
      </c>
      <c r="F54" s="26">
        <f t="shared" ref="F54:AB54" si="16">SUM(F51:F53)</f>
        <v>0</v>
      </c>
      <c r="G54" s="26">
        <f>SUM(G51:G53)</f>
        <v>0</v>
      </c>
      <c r="H54" s="26">
        <f>SUM(H51:H53)</f>
        <v>0</v>
      </c>
      <c r="I54" s="26">
        <f t="shared" si="16"/>
        <v>0</v>
      </c>
      <c r="J54" s="26">
        <f t="shared" si="16"/>
        <v>0</v>
      </c>
      <c r="K54" s="26">
        <f t="shared" si="16"/>
        <v>0</v>
      </c>
      <c r="L54" s="26">
        <f t="shared" si="16"/>
        <v>0</v>
      </c>
      <c r="M54" s="26">
        <f t="shared" si="16"/>
        <v>0</v>
      </c>
      <c r="N54" s="26">
        <f>SUM(N51:N53)</f>
        <v>0</v>
      </c>
      <c r="O54" s="26">
        <f t="shared" si="16"/>
        <v>0</v>
      </c>
      <c r="P54" s="26">
        <f t="shared" si="16"/>
        <v>0</v>
      </c>
      <c r="Q54" s="26">
        <f t="shared" si="16"/>
        <v>0</v>
      </c>
      <c r="R54" s="26">
        <f t="shared" si="16"/>
        <v>0</v>
      </c>
      <c r="S54" s="26">
        <f t="shared" si="16"/>
        <v>0</v>
      </c>
      <c r="T54" s="26">
        <f t="shared" si="16"/>
        <v>0</v>
      </c>
      <c r="U54" s="26">
        <f t="shared" si="16"/>
        <v>0</v>
      </c>
      <c r="V54" s="26">
        <f t="shared" si="16"/>
        <v>0</v>
      </c>
      <c r="W54" s="26">
        <f t="shared" si="16"/>
        <v>0</v>
      </c>
      <c r="X54" s="26">
        <f t="shared" si="16"/>
        <v>0</v>
      </c>
      <c r="Y54" s="26">
        <f t="shared" si="16"/>
        <v>0</v>
      </c>
      <c r="Z54" s="26">
        <f>SUM(Z51:Z53)</f>
        <v>0</v>
      </c>
      <c r="AA54" s="26">
        <f>SUM(AA51:AA53)</f>
        <v>0</v>
      </c>
      <c r="AB54" s="78">
        <f t="shared" si="16"/>
        <v>0</v>
      </c>
    </row>
    <row r="55" spans="1:28" ht="15.75" thickBot="1">
      <c r="A55" s="9"/>
      <c r="B55" s="10"/>
      <c r="C55" s="29"/>
      <c r="D55" s="72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95"/>
    </row>
    <row r="56" spans="1:28" ht="16.5" thickBot="1">
      <c r="A56" s="131" t="s">
        <v>107</v>
      </c>
      <c r="B56" s="132"/>
      <c r="C56" s="31">
        <f>C17+C32+C49+C54</f>
        <v>119950</v>
      </c>
      <c r="D56" s="74">
        <f>D17+D32+D49+D54</f>
        <v>123441</v>
      </c>
      <c r="E56" s="31">
        <f>E17+E32+E49+E54</f>
        <v>4200</v>
      </c>
      <c r="F56" s="31">
        <f t="shared" ref="F56:Y56" si="17">F17+F32+F49+F54</f>
        <v>0</v>
      </c>
      <c r="G56" s="31">
        <f>G17+G32+G49+G54</f>
        <v>0</v>
      </c>
      <c r="H56" s="31">
        <f>H17+H32+H49+H54</f>
        <v>171806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9480</v>
      </c>
      <c r="M56" s="31">
        <f t="shared" si="17"/>
        <v>0</v>
      </c>
      <c r="N56" s="31">
        <f>N17+N32+N49+N54</f>
        <v>1804</v>
      </c>
      <c r="O56" s="31">
        <f t="shared" si="17"/>
        <v>0</v>
      </c>
      <c r="P56" s="31">
        <f t="shared" si="17"/>
        <v>19011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9435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>Z17+Z32+Z49+Z54</f>
        <v>0</v>
      </c>
      <c r="AA56" s="31">
        <f>AA17+AA32+AA49+AA54</f>
        <v>0</v>
      </c>
      <c r="AB56" s="79">
        <f>AB17+AB32+AB49+AB54</f>
        <v>339397</v>
      </c>
    </row>
    <row r="57" spans="1:28">
      <c r="A57" s="3"/>
      <c r="B57" s="4"/>
      <c r="C57" s="21"/>
      <c r="D57" s="59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94"/>
    </row>
    <row r="58" spans="1:28">
      <c r="A58" s="2" t="s">
        <v>73</v>
      </c>
      <c r="B58" s="1" t="s">
        <v>84</v>
      </c>
      <c r="C58" s="23">
        <v>0</v>
      </c>
      <c r="D58" s="47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94">
        <f t="shared" ref="AB58:AB67" si="18">SUM(C58:Z58)</f>
        <v>0</v>
      </c>
    </row>
    <row r="59" spans="1:28">
      <c r="A59" s="2" t="s">
        <v>74</v>
      </c>
      <c r="B59" s="1" t="s">
        <v>85</v>
      </c>
      <c r="C59" s="23">
        <v>0</v>
      </c>
      <c r="D59" s="47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94">
        <f t="shared" si="18"/>
        <v>0</v>
      </c>
    </row>
    <row r="60" spans="1:28">
      <c r="A60" s="2" t="s">
        <v>75</v>
      </c>
      <c r="B60" s="1" t="s">
        <v>86</v>
      </c>
      <c r="C60" s="23">
        <v>0</v>
      </c>
      <c r="D60" s="47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94">
        <f t="shared" si="18"/>
        <v>0</v>
      </c>
    </row>
    <row r="61" spans="1:28">
      <c r="A61" s="2" t="s">
        <v>76</v>
      </c>
      <c r="B61" s="1" t="s">
        <v>87</v>
      </c>
      <c r="C61" s="23">
        <v>0</v>
      </c>
      <c r="D61" s="47">
        <v>4387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94">
        <f t="shared" si="18"/>
        <v>4387</v>
      </c>
    </row>
    <row r="62" spans="1:28">
      <c r="A62" s="2" t="s">
        <v>77</v>
      </c>
      <c r="B62" s="1" t="s">
        <v>88</v>
      </c>
      <c r="C62" s="23">
        <v>0</v>
      </c>
      <c r="D62" s="47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94">
        <f t="shared" si="18"/>
        <v>0</v>
      </c>
    </row>
    <row r="63" spans="1:28">
      <c r="A63" s="2" t="s">
        <v>78</v>
      </c>
      <c r="B63" s="1" t="s">
        <v>91</v>
      </c>
      <c r="C63" s="23">
        <v>0</v>
      </c>
      <c r="D63" s="47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-180488</v>
      </c>
      <c r="AA63" s="104">
        <v>-169686</v>
      </c>
      <c r="AB63" s="94">
        <f>AA63</f>
        <v>-169686</v>
      </c>
    </row>
    <row r="64" spans="1:28">
      <c r="A64" s="2" t="s">
        <v>79</v>
      </c>
      <c r="B64" s="1" t="s">
        <v>89</v>
      </c>
      <c r="C64" s="23">
        <v>0</v>
      </c>
      <c r="D64" s="47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94">
        <f t="shared" si="18"/>
        <v>0</v>
      </c>
    </row>
    <row r="65" spans="1:28">
      <c r="A65" s="2" t="s">
        <v>80</v>
      </c>
      <c r="B65" s="1" t="s">
        <v>90</v>
      </c>
      <c r="C65" s="23">
        <v>0</v>
      </c>
      <c r="D65" s="47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94">
        <f t="shared" si="18"/>
        <v>0</v>
      </c>
    </row>
    <row r="66" spans="1:28">
      <c r="A66" s="2" t="s">
        <v>81</v>
      </c>
      <c r="B66" s="1" t="s">
        <v>83</v>
      </c>
      <c r="C66" s="23">
        <v>0</v>
      </c>
      <c r="D66" s="47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94">
        <f t="shared" si="18"/>
        <v>0</v>
      </c>
    </row>
    <row r="67" spans="1:28" ht="15.75" thickBot="1">
      <c r="A67" s="5" t="s">
        <v>82</v>
      </c>
      <c r="B67" s="6" t="s">
        <v>108</v>
      </c>
      <c r="C67" s="23">
        <v>0</v>
      </c>
      <c r="D67" s="47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94">
        <f t="shared" si="18"/>
        <v>0</v>
      </c>
    </row>
    <row r="68" spans="1:28" ht="15.75" thickBot="1">
      <c r="A68" s="7" t="s">
        <v>92</v>
      </c>
      <c r="B68" s="8" t="s">
        <v>93</v>
      </c>
      <c r="C68" s="26">
        <f t="shared" ref="C68:H68" si="19">SUM(C58:C67)</f>
        <v>0</v>
      </c>
      <c r="D68" s="55">
        <f t="shared" si="19"/>
        <v>4387</v>
      </c>
      <c r="E68" s="26">
        <f t="shared" si="19"/>
        <v>0</v>
      </c>
      <c r="F68" s="26">
        <f t="shared" si="19"/>
        <v>0</v>
      </c>
      <c r="G68" s="26">
        <f t="shared" si="19"/>
        <v>0</v>
      </c>
      <c r="H68" s="26">
        <f t="shared" si="19"/>
        <v>0</v>
      </c>
      <c r="I68" s="26">
        <f t="shared" ref="I68:AB68" si="20">SUM(I58:I67)</f>
        <v>0</v>
      </c>
      <c r="J68" s="26">
        <f t="shared" si="20"/>
        <v>0</v>
      </c>
      <c r="K68" s="26">
        <f t="shared" si="20"/>
        <v>0</v>
      </c>
      <c r="L68" s="26">
        <f t="shared" si="20"/>
        <v>0</v>
      </c>
      <c r="M68" s="26">
        <f t="shared" si="20"/>
        <v>0</v>
      </c>
      <c r="N68" s="26">
        <f>SUM(N58:N67)</f>
        <v>0</v>
      </c>
      <c r="O68" s="26">
        <f t="shared" si="20"/>
        <v>0</v>
      </c>
      <c r="P68" s="26">
        <f t="shared" si="20"/>
        <v>0</v>
      </c>
      <c r="Q68" s="26">
        <f t="shared" si="20"/>
        <v>0</v>
      </c>
      <c r="R68" s="26">
        <f t="shared" si="20"/>
        <v>0</v>
      </c>
      <c r="S68" s="26">
        <f t="shared" si="20"/>
        <v>0</v>
      </c>
      <c r="T68" s="26">
        <f t="shared" si="20"/>
        <v>0</v>
      </c>
      <c r="U68" s="26">
        <f t="shared" si="20"/>
        <v>0</v>
      </c>
      <c r="V68" s="26">
        <f t="shared" si="20"/>
        <v>0</v>
      </c>
      <c r="W68" s="26">
        <f t="shared" si="20"/>
        <v>0</v>
      </c>
      <c r="X68" s="26">
        <f t="shared" si="20"/>
        <v>0</v>
      </c>
      <c r="Y68" s="26">
        <f t="shared" si="20"/>
        <v>0</v>
      </c>
      <c r="Z68" s="26">
        <f t="shared" si="20"/>
        <v>-180488</v>
      </c>
      <c r="AA68" s="26">
        <f t="shared" si="20"/>
        <v>-169686</v>
      </c>
      <c r="AB68" s="26">
        <f t="shared" si="20"/>
        <v>-165299</v>
      </c>
    </row>
    <row r="69" spans="1:28" ht="15.75" thickBot="1">
      <c r="A69" s="9"/>
      <c r="B69" s="10"/>
      <c r="C69" s="29"/>
      <c r="D69" s="72"/>
      <c r="E69" s="29"/>
      <c r="F69" s="29"/>
      <c r="G69" s="29"/>
      <c r="H69" s="2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95"/>
    </row>
    <row r="70" spans="1:28" ht="16.5" thickBot="1">
      <c r="A70" s="131" t="s">
        <v>94</v>
      </c>
      <c r="B70" s="132"/>
      <c r="C70" s="31">
        <f t="shared" ref="C70:H70" si="21">C56+C68</f>
        <v>119950</v>
      </c>
      <c r="D70" s="74">
        <f t="shared" si="21"/>
        <v>127828</v>
      </c>
      <c r="E70" s="31">
        <f t="shared" si="21"/>
        <v>4200</v>
      </c>
      <c r="F70" s="31">
        <f t="shared" si="21"/>
        <v>0</v>
      </c>
      <c r="G70" s="31">
        <f t="shared" si="21"/>
        <v>0</v>
      </c>
      <c r="H70" s="31">
        <f t="shared" si="21"/>
        <v>171806</v>
      </c>
      <c r="I70" s="31">
        <f t="shared" ref="I70:Y70" si="22">I56+I68</f>
        <v>0</v>
      </c>
      <c r="J70" s="31">
        <f t="shared" si="22"/>
        <v>0</v>
      </c>
      <c r="K70" s="31">
        <f t="shared" si="22"/>
        <v>0</v>
      </c>
      <c r="L70" s="31">
        <f t="shared" si="22"/>
        <v>9480</v>
      </c>
      <c r="M70" s="31">
        <f t="shared" si="22"/>
        <v>0</v>
      </c>
      <c r="N70" s="31">
        <f>N56+N68</f>
        <v>1804</v>
      </c>
      <c r="O70" s="31">
        <f t="shared" si="22"/>
        <v>0</v>
      </c>
      <c r="P70" s="31">
        <f t="shared" si="22"/>
        <v>19011</v>
      </c>
      <c r="Q70" s="31">
        <f t="shared" si="22"/>
        <v>0</v>
      </c>
      <c r="R70" s="31">
        <f t="shared" si="22"/>
        <v>0</v>
      </c>
      <c r="S70" s="31">
        <f t="shared" si="22"/>
        <v>0</v>
      </c>
      <c r="T70" s="31">
        <f t="shared" si="22"/>
        <v>9435</v>
      </c>
      <c r="U70" s="31">
        <f t="shared" si="22"/>
        <v>0</v>
      </c>
      <c r="V70" s="31">
        <f t="shared" si="22"/>
        <v>0</v>
      </c>
      <c r="W70" s="31">
        <f t="shared" si="22"/>
        <v>0</v>
      </c>
      <c r="X70" s="31">
        <f t="shared" si="22"/>
        <v>0</v>
      </c>
      <c r="Y70" s="31">
        <f t="shared" si="22"/>
        <v>0</v>
      </c>
      <c r="Z70" s="31">
        <f>Z56+Z68</f>
        <v>-180488</v>
      </c>
      <c r="AA70" s="31">
        <f>AA56+AA68</f>
        <v>-169686</v>
      </c>
      <c r="AB70" s="79">
        <f>AB56+AB68</f>
        <v>174098</v>
      </c>
    </row>
    <row r="71" spans="1:28">
      <c r="A71" s="103" t="s">
        <v>184</v>
      </c>
    </row>
  </sheetData>
  <mergeCells count="29">
    <mergeCell ref="A56:B56"/>
    <mergeCell ref="A70:B70"/>
    <mergeCell ref="C5:D5"/>
    <mergeCell ref="Z5:AA5"/>
    <mergeCell ref="O5:O6"/>
    <mergeCell ref="L5:L6"/>
    <mergeCell ref="X5:X6"/>
    <mergeCell ref="W5:W6"/>
    <mergeCell ref="V5:V6"/>
    <mergeCell ref="B5:B6"/>
    <mergeCell ref="A5:A6"/>
    <mergeCell ref="J5:J6"/>
    <mergeCell ref="I5:I6"/>
    <mergeCell ref="H5:H6"/>
    <mergeCell ref="G5:G6"/>
    <mergeCell ref="M5:N5"/>
    <mergeCell ref="K5:K6"/>
    <mergeCell ref="R5:R6"/>
    <mergeCell ref="E5:E6"/>
    <mergeCell ref="F5:F6"/>
    <mergeCell ref="A2:AB2"/>
    <mergeCell ref="A3:AB3"/>
    <mergeCell ref="AB5:AB6"/>
    <mergeCell ref="Q5:Q6"/>
    <mergeCell ref="P5:P6"/>
    <mergeCell ref="Y5:Y6"/>
    <mergeCell ref="U5:U6"/>
    <mergeCell ref="T5:T6"/>
    <mergeCell ref="S5:S6"/>
  </mergeCells>
  <phoneticPr fontId="0" type="noConversion"/>
  <pageMargins left="0.7" right="0.7" top="0.75" bottom="0.75" header="0.3" footer="0.3"/>
  <pageSetup paperSize="8" scale="53" orientation="landscape" r:id="rId1"/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opLeftCell="A43" workbookViewId="0">
      <selection activeCell="A71" sqref="A71"/>
    </sheetView>
  </sheetViews>
  <sheetFormatPr defaultRowHeight="15"/>
  <cols>
    <col min="1" max="1" width="10.42578125" customWidth="1"/>
    <col min="2" max="2" width="47.42578125" customWidth="1"/>
    <col min="3" max="3" width="13.85546875" style="18" customWidth="1"/>
    <col min="4" max="4" width="13.28515625" style="18" customWidth="1"/>
    <col min="5" max="5" width="15.28515625" style="18" customWidth="1"/>
    <col min="6" max="9" width="13.28515625" style="18" customWidth="1"/>
    <col min="10" max="10" width="14.140625" style="18" customWidth="1"/>
  </cols>
  <sheetData>
    <row r="1" spans="1:10">
      <c r="J1" s="19" t="s">
        <v>164</v>
      </c>
    </row>
    <row r="2" spans="1:10">
      <c r="A2" s="128" t="s">
        <v>129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>
      <c r="A3" s="128" t="s">
        <v>123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 thickBot="1">
      <c r="J4" s="20" t="s">
        <v>105</v>
      </c>
    </row>
    <row r="5" spans="1:10" ht="63" customHeight="1" thickBot="1">
      <c r="A5" s="139" t="s">
        <v>2</v>
      </c>
      <c r="B5" s="137" t="s">
        <v>0</v>
      </c>
      <c r="C5" s="124" t="s">
        <v>133</v>
      </c>
      <c r="D5" s="126" t="s">
        <v>134</v>
      </c>
      <c r="E5" s="126" t="s">
        <v>135</v>
      </c>
      <c r="F5" s="145" t="s">
        <v>182</v>
      </c>
      <c r="G5" s="146"/>
      <c r="H5" s="145" t="s">
        <v>176</v>
      </c>
      <c r="I5" s="146"/>
      <c r="J5" s="143" t="s">
        <v>1</v>
      </c>
    </row>
    <row r="6" spans="1:10" ht="18" customHeight="1" thickBot="1">
      <c r="A6" s="140"/>
      <c r="B6" s="138"/>
      <c r="C6" s="125"/>
      <c r="D6" s="127"/>
      <c r="E6" s="127"/>
      <c r="F6" s="99" t="s">
        <v>179</v>
      </c>
      <c r="G6" s="99" t="s">
        <v>181</v>
      </c>
      <c r="H6" s="99" t="s">
        <v>179</v>
      </c>
      <c r="I6" s="99" t="s">
        <v>181</v>
      </c>
      <c r="J6" s="144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6">
        <f t="shared" ref="J8:J67" si="0">SUM(C8:H8)</f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6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6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6">
        <f t="shared" si="0"/>
        <v>0</v>
      </c>
    </row>
    <row r="12" spans="1:10">
      <c r="A12" s="5" t="s">
        <v>13</v>
      </c>
      <c r="B12" s="6" t="s">
        <v>14</v>
      </c>
      <c r="C12" s="2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6">
        <f t="shared" si="0"/>
        <v>0</v>
      </c>
    </row>
    <row r="13" spans="1:10">
      <c r="A13" s="45" t="s">
        <v>168</v>
      </c>
      <c r="B13" s="46" t="s">
        <v>169</v>
      </c>
      <c r="C13" s="2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6">
        <f>SUM(C13:H13)</f>
        <v>0</v>
      </c>
    </row>
    <row r="14" spans="1:10">
      <c r="A14" s="45" t="s">
        <v>170</v>
      </c>
      <c r="B14" s="46" t="s">
        <v>174</v>
      </c>
      <c r="C14" s="25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6">
        <f>SUM(C14:H14)</f>
        <v>0</v>
      </c>
    </row>
    <row r="15" spans="1:10">
      <c r="A15" s="45" t="s">
        <v>171</v>
      </c>
      <c r="B15" s="46" t="s">
        <v>175</v>
      </c>
      <c r="C15" s="25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6">
        <f>SUM(C15:H15)</f>
        <v>0</v>
      </c>
    </row>
    <row r="16" spans="1:10" ht="15.75" thickBot="1">
      <c r="A16" s="49" t="s">
        <v>172</v>
      </c>
      <c r="B16" s="50" t="s">
        <v>173</v>
      </c>
      <c r="C16" s="25">
        <v>0</v>
      </c>
      <c r="D16" s="23">
        <v>0</v>
      </c>
      <c r="E16" s="23">
        <v>0</v>
      </c>
      <c r="F16" s="23">
        <v>0</v>
      </c>
      <c r="G16" s="23">
        <v>1075</v>
      </c>
      <c r="H16" s="23">
        <v>0</v>
      </c>
      <c r="I16" s="23">
        <v>0</v>
      </c>
      <c r="J16" s="36">
        <f>SUM(C16:H16)</f>
        <v>1075</v>
      </c>
    </row>
    <row r="17" spans="1:12" ht="15.75" thickBot="1">
      <c r="A17" s="7" t="s">
        <v>15</v>
      </c>
      <c r="B17" s="8" t="s">
        <v>16</v>
      </c>
      <c r="C17" s="26">
        <f t="shared" ref="C17:I17" si="1">SUM(C7:C12)</f>
        <v>0</v>
      </c>
      <c r="D17" s="26">
        <f t="shared" si="1"/>
        <v>0</v>
      </c>
      <c r="E17" s="26">
        <f t="shared" si="1"/>
        <v>0</v>
      </c>
      <c r="F17" s="26">
        <f>SUM(F7:F12)</f>
        <v>0</v>
      </c>
      <c r="G17" s="26">
        <f>SUM(G7:G16)</f>
        <v>1075</v>
      </c>
      <c r="H17" s="26">
        <f t="shared" si="1"/>
        <v>0</v>
      </c>
      <c r="I17" s="26">
        <f t="shared" si="1"/>
        <v>0</v>
      </c>
      <c r="J17" s="78">
        <f>SUM(J7:J16)</f>
        <v>1075</v>
      </c>
      <c r="L17" t="s">
        <v>112</v>
      </c>
    </row>
    <row r="18" spans="1:12">
      <c r="A18" s="3"/>
      <c r="B18" s="4"/>
      <c r="C18" s="21"/>
      <c r="D18" s="21"/>
      <c r="E18" s="21"/>
      <c r="F18" s="92"/>
      <c r="G18" s="92"/>
      <c r="H18" s="92"/>
      <c r="I18" s="92"/>
      <c r="J18" s="36"/>
    </row>
    <row r="19" spans="1:12">
      <c r="A19" s="2" t="s">
        <v>17</v>
      </c>
      <c r="B19" s="1" t="s">
        <v>18</v>
      </c>
      <c r="C19" s="23">
        <f t="shared" ref="C19:I19" si="2">C20+C21+C22+C23</f>
        <v>0</v>
      </c>
      <c r="D19" s="23">
        <f t="shared" si="2"/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36">
        <f>SUM(C19:H19)</f>
        <v>0</v>
      </c>
    </row>
    <row r="20" spans="1:12">
      <c r="A20" s="11" t="s">
        <v>132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6">
        <f t="shared" si="0"/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6">
        <f t="shared" si="0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6">
        <f t="shared" si="0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6">
        <f t="shared" si="0"/>
        <v>0</v>
      </c>
    </row>
    <row r="24" spans="1:12">
      <c r="A24" s="2" t="s">
        <v>19</v>
      </c>
      <c r="B24" s="1" t="s">
        <v>20</v>
      </c>
      <c r="C24" s="23">
        <f t="shared" ref="C24:I24" si="3">C25</f>
        <v>0</v>
      </c>
      <c r="D24" s="23">
        <f t="shared" si="3"/>
        <v>0</v>
      </c>
      <c r="E24" s="23">
        <f t="shared" si="3"/>
        <v>0</v>
      </c>
      <c r="F24" s="23">
        <f t="shared" si="3"/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36">
        <f t="shared" si="0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6">
        <f t="shared" si="0"/>
        <v>0</v>
      </c>
    </row>
    <row r="26" spans="1:12">
      <c r="A26" s="2" t="s">
        <v>25</v>
      </c>
      <c r="B26" s="1" t="s">
        <v>26</v>
      </c>
      <c r="C26" s="23">
        <f t="shared" ref="C26:I26" si="4">C27</f>
        <v>0</v>
      </c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36">
        <f t="shared" si="0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6">
        <f t="shared" si="0"/>
        <v>0</v>
      </c>
    </row>
    <row r="28" spans="1:12">
      <c r="A28" s="2" t="s">
        <v>52</v>
      </c>
      <c r="B28" s="1" t="s">
        <v>53</v>
      </c>
      <c r="C28" s="23">
        <f t="shared" ref="C28:I28" si="5">C29+C30+C31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36">
        <f t="shared" si="0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6">
        <f t="shared" si="0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6">
        <f t="shared" si="0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6">
        <f t="shared" si="0"/>
        <v>0</v>
      </c>
    </row>
    <row r="32" spans="1:12" ht="15.75" thickBot="1">
      <c r="A32" s="7" t="s">
        <v>28</v>
      </c>
      <c r="B32" s="8" t="s">
        <v>29</v>
      </c>
      <c r="C32" s="26">
        <f t="shared" ref="C32:J32" si="6">C26+C24+C19+C28</f>
        <v>0</v>
      </c>
      <c r="D32" s="26">
        <f t="shared" si="6"/>
        <v>0</v>
      </c>
      <c r="E32" s="26">
        <f t="shared" si="6"/>
        <v>0</v>
      </c>
      <c r="F32" s="26">
        <f>F26+F24+F19+F28</f>
        <v>0</v>
      </c>
      <c r="G32" s="26">
        <f>G26+G24+G19+G28</f>
        <v>0</v>
      </c>
      <c r="H32" s="26">
        <f t="shared" si="6"/>
        <v>0</v>
      </c>
      <c r="I32" s="26">
        <f t="shared" si="6"/>
        <v>0</v>
      </c>
      <c r="J32" s="78">
        <f t="shared" si="6"/>
        <v>0</v>
      </c>
    </row>
    <row r="33" spans="1:10">
      <c r="A33" s="3"/>
      <c r="B33" s="4"/>
      <c r="C33" s="21"/>
      <c r="D33" s="21"/>
      <c r="E33" s="21"/>
      <c r="F33" s="92"/>
      <c r="G33" s="92"/>
      <c r="H33" s="92"/>
      <c r="I33" s="92"/>
      <c r="J33" s="36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6">
        <f t="shared" si="0"/>
        <v>0</v>
      </c>
    </row>
    <row r="35" spans="1:10">
      <c r="A35" s="2" t="s">
        <v>31</v>
      </c>
      <c r="B35" s="1" t="s">
        <v>41</v>
      </c>
      <c r="C35" s="23">
        <v>3000</v>
      </c>
      <c r="D35" s="23">
        <f t="shared" ref="D35:I35" si="7">D36</f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36">
        <f t="shared" si="0"/>
        <v>3000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6">
        <f t="shared" si="0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6">
        <f t="shared" si="0"/>
        <v>0</v>
      </c>
    </row>
    <row r="38" spans="1:10">
      <c r="A38" s="2" t="s">
        <v>33</v>
      </c>
      <c r="B38" s="1" t="s">
        <v>43</v>
      </c>
      <c r="C38" s="23">
        <f t="shared" ref="C38:I38" si="8">C39+C40+C41</f>
        <v>0</v>
      </c>
      <c r="D38" s="23">
        <f t="shared" si="8"/>
        <v>0</v>
      </c>
      <c r="E38" s="23">
        <f t="shared" si="8"/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36">
        <f t="shared" si="0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6">
        <f t="shared" si="0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6">
        <f t="shared" si="0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6">
        <f t="shared" si="0"/>
        <v>0</v>
      </c>
    </row>
    <row r="42" spans="1:10">
      <c r="A42" s="2" t="s">
        <v>34</v>
      </c>
      <c r="B42" s="1" t="s">
        <v>44</v>
      </c>
      <c r="C42" s="23">
        <f t="shared" ref="C42:I42" si="9">C43</f>
        <v>0</v>
      </c>
      <c r="D42" s="23">
        <f t="shared" si="9"/>
        <v>0</v>
      </c>
      <c r="E42" s="23">
        <f t="shared" si="9"/>
        <v>0</v>
      </c>
      <c r="F42" s="23">
        <f t="shared" si="9"/>
        <v>0</v>
      </c>
      <c r="G42" s="23">
        <f t="shared" si="9"/>
        <v>0</v>
      </c>
      <c r="H42" s="23">
        <f t="shared" si="9"/>
        <v>0</v>
      </c>
      <c r="I42" s="23">
        <f t="shared" si="9"/>
        <v>0</v>
      </c>
      <c r="J42" s="36">
        <f t="shared" si="0"/>
        <v>0</v>
      </c>
    </row>
    <row r="43" spans="1:10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6">
        <f t="shared" si="0"/>
        <v>0</v>
      </c>
    </row>
    <row r="44" spans="1:10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6">
        <f t="shared" si="0"/>
        <v>0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6">
        <f t="shared" si="0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6">
        <f t="shared" si="0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6">
        <f t="shared" si="0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6">
        <f t="shared" si="0"/>
        <v>0</v>
      </c>
    </row>
    <row r="49" spans="1:10" ht="15.75" thickBot="1">
      <c r="A49" s="7" t="s">
        <v>50</v>
      </c>
      <c r="B49" s="8" t="s">
        <v>51</v>
      </c>
      <c r="C49" s="26">
        <f t="shared" ref="C49:J49" si="10">C34+C35+C37+C38+C42+C44+C45+C46+C47+C48</f>
        <v>3000</v>
      </c>
      <c r="D49" s="26">
        <f t="shared" si="10"/>
        <v>0</v>
      </c>
      <c r="E49" s="26">
        <f t="shared" si="10"/>
        <v>0</v>
      </c>
      <c r="F49" s="26">
        <f>F34+F35+F37+F38+F42+F44+F45+F46+F47+F48</f>
        <v>0</v>
      </c>
      <c r="G49" s="26">
        <f>G34+G35+G37+G38+G42+G44+G45+G46+G47+G48</f>
        <v>0</v>
      </c>
      <c r="H49" s="26">
        <f t="shared" si="10"/>
        <v>0</v>
      </c>
      <c r="I49" s="26">
        <f t="shared" si="10"/>
        <v>0</v>
      </c>
      <c r="J49" s="78">
        <f t="shared" si="10"/>
        <v>3000</v>
      </c>
    </row>
    <row r="50" spans="1:10">
      <c r="A50" s="3"/>
      <c r="B50" s="4"/>
      <c r="C50" s="21"/>
      <c r="D50" s="21"/>
      <c r="E50" s="21"/>
      <c r="F50" s="92"/>
      <c r="G50" s="92"/>
      <c r="H50" s="92"/>
      <c r="I50" s="92"/>
      <c r="J50" s="36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6">
        <f t="shared" si="0"/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6">
        <f t="shared" si="0"/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6">
        <f t="shared" si="0"/>
        <v>0</v>
      </c>
    </row>
    <row r="54" spans="1:10" ht="15.75" thickBot="1">
      <c r="A54" s="7" t="s">
        <v>69</v>
      </c>
      <c r="B54" s="8" t="s">
        <v>70</v>
      </c>
      <c r="C54" s="26">
        <f t="shared" ref="C54:J54" si="11">SUM(C51:C53)</f>
        <v>0</v>
      </c>
      <c r="D54" s="26">
        <f t="shared" si="11"/>
        <v>0</v>
      </c>
      <c r="E54" s="26">
        <f t="shared" si="11"/>
        <v>0</v>
      </c>
      <c r="F54" s="26">
        <f>SUM(F51:F53)</f>
        <v>0</v>
      </c>
      <c r="G54" s="26">
        <f>SUM(G51:G53)</f>
        <v>0</v>
      </c>
      <c r="H54" s="26">
        <f t="shared" si="11"/>
        <v>0</v>
      </c>
      <c r="I54" s="26">
        <f t="shared" si="11"/>
        <v>0</v>
      </c>
      <c r="J54" s="78">
        <f t="shared" si="11"/>
        <v>0</v>
      </c>
    </row>
    <row r="55" spans="1:10" ht="15.75" thickBot="1">
      <c r="A55" s="9"/>
      <c r="B55" s="10"/>
      <c r="C55" s="29"/>
      <c r="D55" s="29"/>
      <c r="E55" s="29"/>
      <c r="F55" s="93"/>
      <c r="G55" s="93"/>
      <c r="H55" s="93"/>
      <c r="I55" s="93"/>
      <c r="J55" s="36"/>
    </row>
    <row r="56" spans="1:10" ht="16.5" thickBot="1">
      <c r="A56" s="131" t="s">
        <v>107</v>
      </c>
      <c r="B56" s="132"/>
      <c r="C56" s="31">
        <f t="shared" ref="C56:J56" si="12">C17+C32+C49+C54</f>
        <v>3000</v>
      </c>
      <c r="D56" s="31">
        <f t="shared" si="12"/>
        <v>0</v>
      </c>
      <c r="E56" s="31">
        <f t="shared" si="12"/>
        <v>0</v>
      </c>
      <c r="F56" s="31">
        <f>F17+F32+F49+F54</f>
        <v>0</v>
      </c>
      <c r="G56" s="31">
        <f>G17+G32+G49+G54</f>
        <v>1075</v>
      </c>
      <c r="H56" s="31">
        <f t="shared" si="12"/>
        <v>0</v>
      </c>
      <c r="I56" s="31">
        <f t="shared" si="12"/>
        <v>0</v>
      </c>
      <c r="J56" s="79">
        <f t="shared" si="12"/>
        <v>4075</v>
      </c>
    </row>
    <row r="57" spans="1:10">
      <c r="A57" s="3"/>
      <c r="B57" s="4"/>
      <c r="C57" s="21"/>
      <c r="D57" s="21"/>
      <c r="E57" s="21"/>
      <c r="F57" s="92"/>
      <c r="G57" s="92"/>
      <c r="H57" s="92"/>
      <c r="I57" s="92"/>
      <c r="J57" s="36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6">
        <f t="shared" si="0"/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6">
        <f t="shared" si="0"/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6">
        <f t="shared" si="0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6">
        <f t="shared" si="0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6">
        <f t="shared" si="0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93500</v>
      </c>
      <c r="I63" s="104">
        <v>92124</v>
      </c>
      <c r="J63" s="36">
        <v>92124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6">
        <f t="shared" si="0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6">
        <f t="shared" si="0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6">
        <f t="shared" si="0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6">
        <f t="shared" si="0"/>
        <v>0</v>
      </c>
    </row>
    <row r="68" spans="1:10" ht="15.75" thickBot="1">
      <c r="A68" s="7" t="s">
        <v>92</v>
      </c>
      <c r="B68" s="8" t="s">
        <v>93</v>
      </c>
      <c r="C68" s="26">
        <f t="shared" ref="C68:J68" si="13">SUM(C58:C67)</f>
        <v>0</v>
      </c>
      <c r="D68" s="26">
        <f t="shared" si="13"/>
        <v>0</v>
      </c>
      <c r="E68" s="26">
        <f t="shared" si="13"/>
        <v>0</v>
      </c>
      <c r="F68" s="26">
        <f>SUM(F58:F67)</f>
        <v>0</v>
      </c>
      <c r="G68" s="26">
        <f>SUM(G58:G67)</f>
        <v>0</v>
      </c>
      <c r="H68" s="26">
        <f t="shared" si="13"/>
        <v>93500</v>
      </c>
      <c r="I68" s="26">
        <f t="shared" si="13"/>
        <v>92124</v>
      </c>
      <c r="J68" s="78">
        <f t="shared" si="13"/>
        <v>92124</v>
      </c>
    </row>
    <row r="69" spans="1:10" ht="15.75" thickBot="1">
      <c r="A69" s="9"/>
      <c r="B69" s="10"/>
      <c r="C69" s="29"/>
      <c r="D69" s="29"/>
      <c r="E69" s="29"/>
      <c r="F69" s="93"/>
      <c r="G69" s="93"/>
      <c r="H69" s="93"/>
      <c r="I69" s="93"/>
      <c r="J69" s="36"/>
    </row>
    <row r="70" spans="1:10" ht="16.5" thickBot="1">
      <c r="A70" s="131" t="s">
        <v>94</v>
      </c>
      <c r="B70" s="132"/>
      <c r="C70" s="31">
        <f t="shared" ref="C70:J70" si="14">C56+C68</f>
        <v>3000</v>
      </c>
      <c r="D70" s="31">
        <f t="shared" si="14"/>
        <v>0</v>
      </c>
      <c r="E70" s="31">
        <f t="shared" si="14"/>
        <v>0</v>
      </c>
      <c r="F70" s="31">
        <f>F56+F68</f>
        <v>0</v>
      </c>
      <c r="G70" s="31">
        <f>G56+G68</f>
        <v>1075</v>
      </c>
      <c r="H70" s="31">
        <f t="shared" si="14"/>
        <v>93500</v>
      </c>
      <c r="I70" s="31">
        <f t="shared" si="14"/>
        <v>92124</v>
      </c>
      <c r="J70" s="79">
        <f t="shared" si="14"/>
        <v>96199</v>
      </c>
    </row>
    <row r="71" spans="1:10">
      <c r="A71" s="103" t="s">
        <v>184</v>
      </c>
      <c r="B71" s="103"/>
    </row>
  </sheetData>
  <mergeCells count="12">
    <mergeCell ref="A70:B70"/>
    <mergeCell ref="D5:D6"/>
    <mergeCell ref="C5:C6"/>
    <mergeCell ref="B5:B6"/>
    <mergeCell ref="A5:A6"/>
    <mergeCell ref="A56:B56"/>
    <mergeCell ref="J5:J6"/>
    <mergeCell ref="H5:I5"/>
    <mergeCell ref="A2:J2"/>
    <mergeCell ref="A3:J3"/>
    <mergeCell ref="E5:E6"/>
    <mergeCell ref="F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topLeftCell="A43" workbookViewId="0">
      <selection activeCell="A71" sqref="A71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5" width="11" style="18" customWidth="1"/>
    <col min="6" max="9" width="11.7109375" style="18" customWidth="1"/>
    <col min="10" max="10" width="10.5703125" style="18" customWidth="1"/>
  </cols>
  <sheetData>
    <row r="1" spans="1:10">
      <c r="J1" s="19" t="s">
        <v>163</v>
      </c>
    </row>
    <row r="2" spans="1:10">
      <c r="A2" s="128" t="s">
        <v>130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>
      <c r="A3" s="128" t="s">
        <v>123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 thickBot="1">
      <c r="J4" s="20" t="s">
        <v>105</v>
      </c>
    </row>
    <row r="5" spans="1:10" ht="61.5" customHeight="1" thickBot="1">
      <c r="A5" s="139" t="s">
        <v>2</v>
      </c>
      <c r="B5" s="137" t="s">
        <v>0</v>
      </c>
      <c r="C5" s="124" t="s">
        <v>136</v>
      </c>
      <c r="D5" s="126" t="s">
        <v>137</v>
      </c>
      <c r="E5" s="126" t="s">
        <v>138</v>
      </c>
      <c r="F5" s="145" t="s">
        <v>182</v>
      </c>
      <c r="G5" s="146"/>
      <c r="H5" s="145" t="s">
        <v>176</v>
      </c>
      <c r="I5" s="146"/>
      <c r="J5" s="143" t="s">
        <v>1</v>
      </c>
    </row>
    <row r="6" spans="1:10" ht="17.25" customHeight="1" thickBot="1">
      <c r="A6" s="140"/>
      <c r="B6" s="138"/>
      <c r="C6" s="125"/>
      <c r="D6" s="127"/>
      <c r="E6" s="127"/>
      <c r="F6" s="99" t="s">
        <v>179</v>
      </c>
      <c r="G6" s="99" t="s">
        <v>181</v>
      </c>
      <c r="H6" s="99" t="s">
        <v>179</v>
      </c>
      <c r="I6" s="99" t="s">
        <v>181</v>
      </c>
      <c r="J6" s="144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 t="shared" ref="J7:J17" si="0"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3">
        <f t="shared" si="0"/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3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3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3">
        <f t="shared" si="0"/>
        <v>0</v>
      </c>
    </row>
    <row r="12" spans="1:10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3">
        <f t="shared" si="0"/>
        <v>0</v>
      </c>
    </row>
    <row r="13" spans="1:10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3">
        <f t="shared" si="0"/>
        <v>0</v>
      </c>
    </row>
    <row r="14" spans="1:10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3">
        <f t="shared" si="0"/>
        <v>0</v>
      </c>
    </row>
    <row r="15" spans="1:10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3">
        <f t="shared" si="0"/>
        <v>0</v>
      </c>
    </row>
    <row r="16" spans="1:10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646</v>
      </c>
      <c r="H16" s="23">
        <v>0</v>
      </c>
      <c r="I16" s="23">
        <v>0</v>
      </c>
      <c r="J16" s="33">
        <f t="shared" si="0"/>
        <v>646</v>
      </c>
    </row>
    <row r="17" spans="1:12" ht="15.75" thickBot="1">
      <c r="A17" s="7" t="s">
        <v>15</v>
      </c>
      <c r="B17" s="8" t="s">
        <v>16</v>
      </c>
      <c r="C17" s="26">
        <f>SUM(C7:C12)</f>
        <v>0</v>
      </c>
      <c r="D17" s="26">
        <f>SUM(D7:D12)</f>
        <v>0</v>
      </c>
      <c r="E17" s="27">
        <f>SUM(E7:E12)</f>
        <v>0</v>
      </c>
      <c r="F17" s="27">
        <f>SUM(F7:F12)</f>
        <v>0</v>
      </c>
      <c r="G17" s="27">
        <f>SUM(G7:G16)</f>
        <v>646</v>
      </c>
      <c r="H17" s="27">
        <f>SUM(H7:H12)</f>
        <v>0</v>
      </c>
      <c r="I17" s="27">
        <f>SUM(I7:I12)</f>
        <v>0</v>
      </c>
      <c r="J17" s="78">
        <f t="shared" si="0"/>
        <v>646</v>
      </c>
      <c r="L17" t="s">
        <v>112</v>
      </c>
    </row>
    <row r="18" spans="1:12">
      <c r="A18" s="3"/>
      <c r="B18" s="4"/>
      <c r="C18" s="21"/>
      <c r="D18" s="21"/>
      <c r="E18" s="22"/>
      <c r="F18" s="22"/>
      <c r="G18" s="22"/>
      <c r="H18" s="22"/>
      <c r="I18" s="22"/>
      <c r="J18" s="33"/>
    </row>
    <row r="19" spans="1:12">
      <c r="A19" s="2" t="s">
        <v>17</v>
      </c>
      <c r="B19" s="1" t="s">
        <v>18</v>
      </c>
      <c r="C19" s="23">
        <f t="shared" ref="C19:I19" si="1">C20+C21+C22+C23</f>
        <v>0</v>
      </c>
      <c r="D19" s="23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33">
        <f t="shared" ref="J19:J31" si="2">SUM(C19:H19)</f>
        <v>0</v>
      </c>
    </row>
    <row r="20" spans="1:12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3">
        <f t="shared" si="2"/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3">
        <f t="shared" si="2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3">
        <f t="shared" si="2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3">
        <f t="shared" si="2"/>
        <v>0</v>
      </c>
    </row>
    <row r="24" spans="1:12">
      <c r="A24" s="2" t="s">
        <v>19</v>
      </c>
      <c r="B24" s="1" t="s">
        <v>20</v>
      </c>
      <c r="C24" s="23">
        <f t="shared" ref="C24:I24" si="3">C25</f>
        <v>0</v>
      </c>
      <c r="D24" s="23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33">
        <f t="shared" si="2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3">
        <f t="shared" si="2"/>
        <v>0</v>
      </c>
    </row>
    <row r="26" spans="1:12">
      <c r="A26" s="2" t="s">
        <v>25</v>
      </c>
      <c r="B26" s="1" t="s">
        <v>26</v>
      </c>
      <c r="C26" s="23">
        <f t="shared" ref="C26:I26" si="4">C27</f>
        <v>0</v>
      </c>
      <c r="D26" s="23">
        <f t="shared" si="4"/>
        <v>0</v>
      </c>
      <c r="E26" s="24">
        <f t="shared" si="4"/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33">
        <f t="shared" si="2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3">
        <f t="shared" si="2"/>
        <v>0</v>
      </c>
    </row>
    <row r="28" spans="1:12">
      <c r="A28" s="2" t="s">
        <v>52</v>
      </c>
      <c r="B28" s="1" t="s">
        <v>53</v>
      </c>
      <c r="C28" s="23">
        <f t="shared" ref="C28:I28" si="5">C29+C30+C31</f>
        <v>0</v>
      </c>
      <c r="D28" s="23">
        <f t="shared" si="5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33">
        <f t="shared" si="2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3">
        <f t="shared" si="2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3">
        <f t="shared" si="2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3">
        <f t="shared" si="2"/>
        <v>0</v>
      </c>
    </row>
    <row r="32" spans="1:12" ht="15.75" thickBot="1">
      <c r="A32" s="7" t="s">
        <v>28</v>
      </c>
      <c r="B32" s="8" t="s">
        <v>29</v>
      </c>
      <c r="C32" s="26">
        <f t="shared" ref="C32:I32" si="6">C26+C24+C19+C28</f>
        <v>0</v>
      </c>
      <c r="D32" s="26">
        <f t="shared" si="6"/>
        <v>0</v>
      </c>
      <c r="E32" s="27">
        <f t="shared" si="6"/>
        <v>0</v>
      </c>
      <c r="F32" s="27">
        <f t="shared" si="6"/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78">
        <f>SUM(C32:H32)</f>
        <v>0</v>
      </c>
    </row>
    <row r="33" spans="1:10">
      <c r="A33" s="3"/>
      <c r="B33" s="4"/>
      <c r="C33" s="21"/>
      <c r="D33" s="21"/>
      <c r="E33" s="22"/>
      <c r="F33" s="22"/>
      <c r="G33" s="22"/>
      <c r="H33" s="22"/>
      <c r="I33" s="22"/>
      <c r="J33" s="33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3">
        <f t="shared" ref="J34:J48" si="7">SUM(C34:H34)</f>
        <v>0</v>
      </c>
    </row>
    <row r="35" spans="1:10">
      <c r="A35" s="2" t="s">
        <v>31</v>
      </c>
      <c r="B35" s="1" t="s">
        <v>41</v>
      </c>
      <c r="C35" s="23">
        <f t="shared" ref="C35:I35" si="8">C36</f>
        <v>0</v>
      </c>
      <c r="D35" s="23">
        <f t="shared" si="8"/>
        <v>0</v>
      </c>
      <c r="E35" s="24">
        <f t="shared" si="8"/>
        <v>0</v>
      </c>
      <c r="F35" s="24">
        <f t="shared" si="8"/>
        <v>0</v>
      </c>
      <c r="G35" s="24">
        <f t="shared" si="8"/>
        <v>0</v>
      </c>
      <c r="H35" s="24">
        <f t="shared" si="8"/>
        <v>0</v>
      </c>
      <c r="I35" s="24">
        <f t="shared" si="8"/>
        <v>0</v>
      </c>
      <c r="J35" s="33">
        <f t="shared" si="7"/>
        <v>0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3">
        <f t="shared" si="7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3">
        <f t="shared" si="7"/>
        <v>0</v>
      </c>
    </row>
    <row r="38" spans="1:10">
      <c r="A38" s="2" t="s">
        <v>33</v>
      </c>
      <c r="B38" s="1" t="s">
        <v>43</v>
      </c>
      <c r="C38" s="23">
        <f t="shared" ref="C38:I38" si="9">C39+C40+C41</f>
        <v>0</v>
      </c>
      <c r="D38" s="23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33">
        <f t="shared" si="7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3">
        <f t="shared" si="7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3">
        <f t="shared" si="7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3">
        <f t="shared" si="7"/>
        <v>0</v>
      </c>
    </row>
    <row r="42" spans="1:10">
      <c r="A42" s="2" t="s">
        <v>34</v>
      </c>
      <c r="B42" s="1" t="s">
        <v>44</v>
      </c>
      <c r="C42" s="23">
        <f t="shared" ref="C42:I42" si="10">C43</f>
        <v>0</v>
      </c>
      <c r="D42" s="23">
        <f t="shared" si="10"/>
        <v>5755</v>
      </c>
      <c r="E42" s="24">
        <f t="shared" si="10"/>
        <v>0</v>
      </c>
      <c r="F42" s="24">
        <f t="shared" si="10"/>
        <v>0</v>
      </c>
      <c r="G42" s="24">
        <f t="shared" si="10"/>
        <v>0</v>
      </c>
      <c r="H42" s="24">
        <f t="shared" si="10"/>
        <v>0</v>
      </c>
      <c r="I42" s="24">
        <f t="shared" si="10"/>
        <v>0</v>
      </c>
      <c r="J42" s="33">
        <f t="shared" si="7"/>
        <v>5755</v>
      </c>
    </row>
    <row r="43" spans="1:10">
      <c r="A43" s="11" t="s">
        <v>65</v>
      </c>
      <c r="B43" s="12" t="s">
        <v>58</v>
      </c>
      <c r="C43" s="23">
        <v>0</v>
      </c>
      <c r="D43" s="28">
        <v>5755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3">
        <f t="shared" si="7"/>
        <v>5755</v>
      </c>
    </row>
    <row r="44" spans="1:10">
      <c r="A44" s="2" t="s">
        <v>35</v>
      </c>
      <c r="B44" s="1" t="s">
        <v>45</v>
      </c>
      <c r="C44" s="23">
        <v>0</v>
      </c>
      <c r="D44" s="23">
        <v>1554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3">
        <f t="shared" si="7"/>
        <v>1554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3">
        <f t="shared" si="7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3">
        <f t="shared" si="7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3">
        <f t="shared" si="7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3">
        <f t="shared" si="7"/>
        <v>0</v>
      </c>
    </row>
    <row r="49" spans="1:10" ht="15.75" thickBot="1">
      <c r="A49" s="7" t="s">
        <v>50</v>
      </c>
      <c r="B49" s="8" t="s">
        <v>51</v>
      </c>
      <c r="C49" s="26">
        <f t="shared" ref="C49:I49" si="11">C34+C35+C37+C38+C42+C44+C45+C46+C47+C48</f>
        <v>0</v>
      </c>
      <c r="D49" s="26">
        <f t="shared" si="11"/>
        <v>7309</v>
      </c>
      <c r="E49" s="27">
        <f t="shared" si="11"/>
        <v>0</v>
      </c>
      <c r="F49" s="27">
        <f t="shared" si="11"/>
        <v>0</v>
      </c>
      <c r="G49" s="27">
        <f t="shared" si="11"/>
        <v>0</v>
      </c>
      <c r="H49" s="27">
        <f t="shared" si="11"/>
        <v>0</v>
      </c>
      <c r="I49" s="27">
        <f t="shared" si="11"/>
        <v>0</v>
      </c>
      <c r="J49" s="78">
        <f>SUM(C49:H49)</f>
        <v>7309</v>
      </c>
    </row>
    <row r="50" spans="1:10">
      <c r="A50" s="3"/>
      <c r="B50" s="4"/>
      <c r="C50" s="21"/>
      <c r="D50" s="21"/>
      <c r="E50" s="22"/>
      <c r="F50" s="22"/>
      <c r="G50" s="22"/>
      <c r="H50" s="22"/>
      <c r="I50" s="22"/>
      <c r="J50" s="33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3">
        <f>SUM(C51:H51)</f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3">
        <f>SUM(C52:H52)</f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3">
        <f>SUM(C53:H53)</f>
        <v>0</v>
      </c>
    </row>
    <row r="54" spans="1:10" ht="15.75" thickBot="1">
      <c r="A54" s="7" t="s">
        <v>69</v>
      </c>
      <c r="B54" s="8" t="s">
        <v>70</v>
      </c>
      <c r="C54" s="26">
        <f t="shared" ref="C54:I54" si="12">SUM(C51:C53)</f>
        <v>0</v>
      </c>
      <c r="D54" s="26">
        <f t="shared" si="12"/>
        <v>0</v>
      </c>
      <c r="E54" s="27">
        <f t="shared" si="12"/>
        <v>0</v>
      </c>
      <c r="F54" s="27">
        <f t="shared" si="12"/>
        <v>0</v>
      </c>
      <c r="G54" s="27">
        <f t="shared" si="12"/>
        <v>0</v>
      </c>
      <c r="H54" s="27">
        <f t="shared" si="12"/>
        <v>0</v>
      </c>
      <c r="I54" s="27">
        <f t="shared" si="12"/>
        <v>0</v>
      </c>
      <c r="J54" s="78">
        <f>SUM(C54:H54)</f>
        <v>0</v>
      </c>
    </row>
    <row r="55" spans="1:10" ht="15.75" thickBot="1">
      <c r="A55" s="9"/>
      <c r="B55" s="10"/>
      <c r="C55" s="29"/>
      <c r="D55" s="29"/>
      <c r="E55" s="30"/>
      <c r="F55" s="30"/>
      <c r="G55" s="30"/>
      <c r="H55" s="30"/>
      <c r="I55" s="30"/>
      <c r="J55" s="34"/>
    </row>
    <row r="56" spans="1:10" ht="16.5" thickBot="1">
      <c r="A56" s="131" t="s">
        <v>107</v>
      </c>
      <c r="B56" s="132"/>
      <c r="C56" s="31">
        <f t="shared" ref="C56:J56" si="13">C17+C32+C49+C54</f>
        <v>0</v>
      </c>
      <c r="D56" s="31">
        <f t="shared" si="13"/>
        <v>7309</v>
      </c>
      <c r="E56" s="32">
        <f t="shared" si="13"/>
        <v>0</v>
      </c>
      <c r="F56" s="32">
        <f>F17+F32+F49+F54</f>
        <v>0</v>
      </c>
      <c r="G56" s="32">
        <f>G17+G32+G49+G54</f>
        <v>646</v>
      </c>
      <c r="H56" s="32">
        <f t="shared" si="13"/>
        <v>0</v>
      </c>
      <c r="I56" s="32">
        <f t="shared" si="13"/>
        <v>0</v>
      </c>
      <c r="J56" s="79">
        <f t="shared" si="13"/>
        <v>7955</v>
      </c>
    </row>
    <row r="57" spans="1:10">
      <c r="A57" s="3"/>
      <c r="B57" s="4"/>
      <c r="C57" s="21"/>
      <c r="D57" s="21"/>
      <c r="E57" s="22"/>
      <c r="F57" s="22"/>
      <c r="G57" s="22"/>
      <c r="H57" s="22"/>
      <c r="I57" s="22"/>
      <c r="J57" s="33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3">
        <f t="shared" ref="J58:J67" si="14">SUM(C58:H58)</f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3">
        <f t="shared" si="14"/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3">
        <f t="shared" si="14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3">
        <f t="shared" si="14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3">
        <f t="shared" si="14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2">
        <v>0</v>
      </c>
      <c r="G63" s="22">
        <v>0</v>
      </c>
      <c r="H63" s="22">
        <v>73525</v>
      </c>
      <c r="I63" s="107">
        <v>65411</v>
      </c>
      <c r="J63" s="33">
        <v>65411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3">
        <f t="shared" si="14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3">
        <f t="shared" si="14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3">
        <f t="shared" si="14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3">
        <f t="shared" si="14"/>
        <v>0</v>
      </c>
    </row>
    <row r="68" spans="1:10" ht="15.75" thickBot="1">
      <c r="A68" s="7" t="s">
        <v>92</v>
      </c>
      <c r="B68" s="8" t="s">
        <v>93</v>
      </c>
      <c r="C68" s="26">
        <f t="shared" ref="C68:I68" si="15">SUM(C58:C67)</f>
        <v>0</v>
      </c>
      <c r="D68" s="26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27">
        <f t="shared" si="15"/>
        <v>73525</v>
      </c>
      <c r="I68" s="27">
        <f t="shared" si="15"/>
        <v>65411</v>
      </c>
      <c r="J68" s="78">
        <v>65411</v>
      </c>
    </row>
    <row r="69" spans="1:10" ht="15.75" thickBot="1">
      <c r="A69" s="9"/>
      <c r="B69" s="10"/>
      <c r="C69" s="29"/>
      <c r="D69" s="29"/>
      <c r="E69" s="30"/>
      <c r="F69" s="30"/>
      <c r="G69" s="30"/>
      <c r="H69" s="30"/>
      <c r="I69" s="30"/>
      <c r="J69" s="34"/>
    </row>
    <row r="70" spans="1:10" ht="16.5" thickBot="1">
      <c r="A70" s="131" t="s">
        <v>94</v>
      </c>
      <c r="B70" s="132"/>
      <c r="C70" s="31">
        <f t="shared" ref="C70:I70" si="16">C56+C68</f>
        <v>0</v>
      </c>
      <c r="D70" s="31">
        <f t="shared" si="16"/>
        <v>7309</v>
      </c>
      <c r="E70" s="32">
        <f t="shared" si="16"/>
        <v>0</v>
      </c>
      <c r="F70" s="32">
        <f>F56+F68</f>
        <v>0</v>
      </c>
      <c r="G70" s="32">
        <f>G56+G68</f>
        <v>646</v>
      </c>
      <c r="H70" s="32">
        <f t="shared" si="16"/>
        <v>73525</v>
      </c>
      <c r="I70" s="32">
        <f t="shared" si="16"/>
        <v>65411</v>
      </c>
      <c r="J70" s="79">
        <f>J56+J68</f>
        <v>73366</v>
      </c>
    </row>
    <row r="71" spans="1:10">
      <c r="A71" s="103" t="s">
        <v>184</v>
      </c>
    </row>
  </sheetData>
  <mergeCells count="12">
    <mergeCell ref="A70:B70"/>
    <mergeCell ref="H5:I5"/>
    <mergeCell ref="B5:B6"/>
    <mergeCell ref="A5:A6"/>
    <mergeCell ref="A2:J2"/>
    <mergeCell ref="A3:J3"/>
    <mergeCell ref="A56:B56"/>
    <mergeCell ref="J5:J6"/>
    <mergeCell ref="E5:E6"/>
    <mergeCell ref="D5:D6"/>
    <mergeCell ref="C5:C6"/>
    <mergeCell ref="F5:G5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opLeftCell="A55" workbookViewId="0">
      <selection activeCell="A71" sqref="A71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6" width="11" style="18" customWidth="1"/>
    <col min="7" max="9" width="11.7109375" style="18" customWidth="1"/>
    <col min="10" max="10" width="12.5703125" style="18" customWidth="1"/>
  </cols>
  <sheetData>
    <row r="1" spans="1:10">
      <c r="J1" s="19" t="s">
        <v>162</v>
      </c>
    </row>
    <row r="2" spans="1:10">
      <c r="A2" s="128" t="s">
        <v>131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>
      <c r="A3" s="128" t="s">
        <v>123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 thickBot="1">
      <c r="J4" s="20" t="s">
        <v>105</v>
      </c>
    </row>
    <row r="5" spans="1:10" ht="32.25" customHeight="1" thickBot="1">
      <c r="A5" s="139" t="s">
        <v>2</v>
      </c>
      <c r="B5" s="137" t="s">
        <v>0</v>
      </c>
      <c r="C5" s="126" t="s">
        <v>139</v>
      </c>
      <c r="D5" s="150" t="s">
        <v>140</v>
      </c>
      <c r="E5" s="145" t="s">
        <v>141</v>
      </c>
      <c r="F5" s="146"/>
      <c r="G5" s="149" t="s">
        <v>142</v>
      </c>
      <c r="H5" s="145" t="s">
        <v>176</v>
      </c>
      <c r="I5" s="146"/>
      <c r="J5" s="147" t="s">
        <v>1</v>
      </c>
    </row>
    <row r="6" spans="1:10" ht="16.5" customHeight="1" thickBot="1">
      <c r="A6" s="140"/>
      <c r="B6" s="138"/>
      <c r="C6" s="127"/>
      <c r="D6" s="151"/>
      <c r="E6" s="99" t="s">
        <v>179</v>
      </c>
      <c r="F6" s="99" t="s">
        <v>181</v>
      </c>
      <c r="G6" s="127"/>
      <c r="H6" s="99" t="s">
        <v>179</v>
      </c>
      <c r="I6" s="99" t="s">
        <v>181</v>
      </c>
      <c r="J6" s="148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 t="shared" ref="J7:J17" si="0"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3">
        <f t="shared" si="0"/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3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3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3">
        <f t="shared" si="0"/>
        <v>0</v>
      </c>
    </row>
    <row r="12" spans="1:10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3">
        <f t="shared" si="0"/>
        <v>0</v>
      </c>
    </row>
    <row r="13" spans="1:10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3">
        <f t="shared" si="0"/>
        <v>0</v>
      </c>
    </row>
    <row r="14" spans="1:10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3">
        <f t="shared" si="0"/>
        <v>0</v>
      </c>
    </row>
    <row r="15" spans="1:10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3">
        <f t="shared" si="0"/>
        <v>0</v>
      </c>
    </row>
    <row r="16" spans="1:10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3">
        <f t="shared" si="0"/>
        <v>0</v>
      </c>
    </row>
    <row r="17" spans="1:12" ht="15.75" thickBot="1">
      <c r="A17" s="7" t="s">
        <v>15</v>
      </c>
      <c r="B17" s="8" t="s">
        <v>16</v>
      </c>
      <c r="C17" s="26">
        <f t="shared" ref="C17:I17" si="1">SUM(C7:C12)</f>
        <v>0</v>
      </c>
      <c r="D17" s="26">
        <f t="shared" si="1"/>
        <v>0</v>
      </c>
      <c r="E17" s="26">
        <f t="shared" si="1"/>
        <v>0</v>
      </c>
      <c r="F17" s="26">
        <f>SUM(F7:F12)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78">
        <f t="shared" si="0"/>
        <v>0</v>
      </c>
      <c r="L17" t="s">
        <v>112</v>
      </c>
    </row>
    <row r="18" spans="1:12">
      <c r="A18" s="3"/>
      <c r="B18" s="4"/>
      <c r="C18" s="21"/>
      <c r="D18" s="21"/>
      <c r="E18" s="21"/>
      <c r="F18" s="21"/>
      <c r="G18" s="22"/>
      <c r="H18" s="22"/>
      <c r="I18" s="22"/>
      <c r="J18" s="33"/>
    </row>
    <row r="19" spans="1:12">
      <c r="A19" s="2" t="s">
        <v>17</v>
      </c>
      <c r="B19" s="1" t="s">
        <v>18</v>
      </c>
      <c r="C19" s="23">
        <f t="shared" ref="C19:I19" si="2">C20+C21+C22+C23</f>
        <v>0</v>
      </c>
      <c r="D19" s="23">
        <f t="shared" si="2"/>
        <v>0</v>
      </c>
      <c r="E19" s="23">
        <f t="shared" si="2"/>
        <v>0</v>
      </c>
      <c r="F19" s="23">
        <f>F20+F21+F22+F23</f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33">
        <f>SUM(C19:H19)</f>
        <v>0</v>
      </c>
    </row>
    <row r="20" spans="1:12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3">
        <f t="shared" ref="J20:J31" si="3">SUM(C20:H20)</f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3">
        <f t="shared" si="3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3">
        <f t="shared" si="3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3">
        <f t="shared" si="3"/>
        <v>0</v>
      </c>
    </row>
    <row r="24" spans="1:12">
      <c r="A24" s="2" t="s">
        <v>19</v>
      </c>
      <c r="B24" s="1" t="s">
        <v>20</v>
      </c>
      <c r="C24" s="23">
        <f t="shared" ref="C24:I24" si="4">C25</f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33">
        <f t="shared" si="3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3">
        <f t="shared" si="3"/>
        <v>0</v>
      </c>
    </row>
    <row r="26" spans="1:12">
      <c r="A26" s="2" t="s">
        <v>25</v>
      </c>
      <c r="B26" s="1" t="s">
        <v>26</v>
      </c>
      <c r="C26" s="23">
        <f t="shared" ref="C26:I26" si="5">C27</f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  <c r="J26" s="33">
        <f t="shared" si="3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3">
        <f t="shared" si="3"/>
        <v>0</v>
      </c>
    </row>
    <row r="28" spans="1:12">
      <c r="A28" s="2" t="s">
        <v>52</v>
      </c>
      <c r="B28" s="1" t="s">
        <v>53</v>
      </c>
      <c r="C28" s="23">
        <f t="shared" ref="C28:I28" si="6">C29+C30+C31</f>
        <v>0</v>
      </c>
      <c r="D28" s="23">
        <f t="shared" si="6"/>
        <v>0</v>
      </c>
      <c r="E28" s="23">
        <f t="shared" si="6"/>
        <v>0</v>
      </c>
      <c r="F28" s="23">
        <f>F29+F30+F31</f>
        <v>0</v>
      </c>
      <c r="G28" s="24">
        <f t="shared" si="6"/>
        <v>0</v>
      </c>
      <c r="H28" s="24">
        <f t="shared" si="6"/>
        <v>0</v>
      </c>
      <c r="I28" s="24">
        <f t="shared" si="6"/>
        <v>0</v>
      </c>
      <c r="J28" s="33">
        <f t="shared" si="3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3">
        <f t="shared" si="3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3">
        <f t="shared" si="3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3">
        <f t="shared" si="3"/>
        <v>0</v>
      </c>
    </row>
    <row r="32" spans="1:12" ht="15.75" thickBot="1">
      <c r="A32" s="7" t="s">
        <v>28</v>
      </c>
      <c r="B32" s="8" t="s">
        <v>29</v>
      </c>
      <c r="C32" s="26">
        <f t="shared" ref="C32:I32" si="7">C26+C24+C19+C28</f>
        <v>0</v>
      </c>
      <c r="D32" s="26">
        <f t="shared" si="7"/>
        <v>0</v>
      </c>
      <c r="E32" s="26">
        <f t="shared" si="7"/>
        <v>0</v>
      </c>
      <c r="F32" s="26">
        <f>F26+F24+F19+F28</f>
        <v>0</v>
      </c>
      <c r="G32" s="27">
        <f t="shared" si="7"/>
        <v>0</v>
      </c>
      <c r="H32" s="27">
        <f t="shared" si="7"/>
        <v>0</v>
      </c>
      <c r="I32" s="27">
        <f t="shared" si="7"/>
        <v>0</v>
      </c>
      <c r="J32" s="35">
        <f>SUM(C32:H32)</f>
        <v>0</v>
      </c>
    </row>
    <row r="33" spans="1:10">
      <c r="A33" s="3"/>
      <c r="B33" s="4"/>
      <c r="C33" s="21"/>
      <c r="D33" s="21"/>
      <c r="E33" s="21"/>
      <c r="F33" s="21"/>
      <c r="G33" s="22"/>
      <c r="H33" s="22"/>
      <c r="I33" s="22"/>
      <c r="J33" s="33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3">
        <f>SUM(C34:H34)</f>
        <v>0</v>
      </c>
    </row>
    <row r="35" spans="1:10">
      <c r="A35" s="2" t="s">
        <v>31</v>
      </c>
      <c r="B35" s="1" t="s">
        <v>41</v>
      </c>
      <c r="C35" s="23">
        <f t="shared" ref="C35:I35" si="8">C36</f>
        <v>0</v>
      </c>
      <c r="D35" s="23">
        <f t="shared" si="8"/>
        <v>0</v>
      </c>
      <c r="E35" s="23">
        <f t="shared" si="8"/>
        <v>0</v>
      </c>
      <c r="F35" s="23">
        <v>874</v>
      </c>
      <c r="G35" s="24">
        <f t="shared" si="8"/>
        <v>0</v>
      </c>
      <c r="H35" s="24">
        <f t="shared" si="8"/>
        <v>0</v>
      </c>
      <c r="I35" s="24">
        <f t="shared" si="8"/>
        <v>0</v>
      </c>
      <c r="J35" s="33">
        <f t="shared" ref="J35:J48" si="9">SUM(C35:H35)</f>
        <v>874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3">
        <f t="shared" si="9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3">
        <f t="shared" si="9"/>
        <v>0</v>
      </c>
    </row>
    <row r="38" spans="1:10">
      <c r="A38" s="2" t="s">
        <v>33</v>
      </c>
      <c r="B38" s="1" t="s">
        <v>43</v>
      </c>
      <c r="C38" s="23">
        <f t="shared" ref="C38:I38" si="10">C39+C40+C41</f>
        <v>0</v>
      </c>
      <c r="D38" s="23">
        <f t="shared" si="10"/>
        <v>0</v>
      </c>
      <c r="E38" s="23">
        <f t="shared" si="10"/>
        <v>0</v>
      </c>
      <c r="F38" s="23">
        <f>F39+F40+F41</f>
        <v>0</v>
      </c>
      <c r="G38" s="24">
        <f t="shared" si="10"/>
        <v>0</v>
      </c>
      <c r="H38" s="24">
        <f t="shared" si="10"/>
        <v>0</v>
      </c>
      <c r="I38" s="24">
        <f t="shared" si="10"/>
        <v>0</v>
      </c>
      <c r="J38" s="33">
        <f t="shared" si="9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3">
        <f t="shared" si="9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3">
        <f t="shared" si="9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3">
        <f t="shared" si="9"/>
        <v>0</v>
      </c>
    </row>
    <row r="42" spans="1:10">
      <c r="A42" s="2" t="s">
        <v>34</v>
      </c>
      <c r="B42" s="1" t="s">
        <v>44</v>
      </c>
      <c r="C42" s="23">
        <f t="shared" ref="C42:I42" si="11">C43</f>
        <v>0</v>
      </c>
      <c r="D42" s="23">
        <f t="shared" si="11"/>
        <v>0</v>
      </c>
      <c r="E42" s="23">
        <f t="shared" si="11"/>
        <v>0</v>
      </c>
      <c r="F42" s="23">
        <f t="shared" si="11"/>
        <v>0</v>
      </c>
      <c r="G42" s="24">
        <f t="shared" si="11"/>
        <v>0</v>
      </c>
      <c r="H42" s="24">
        <f t="shared" si="11"/>
        <v>0</v>
      </c>
      <c r="I42" s="24">
        <f t="shared" si="11"/>
        <v>0</v>
      </c>
      <c r="J42" s="33">
        <f t="shared" si="9"/>
        <v>0</v>
      </c>
    </row>
    <row r="43" spans="1:10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3">
        <f t="shared" si="9"/>
        <v>0</v>
      </c>
    </row>
    <row r="44" spans="1:10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3">
        <f t="shared" si="9"/>
        <v>0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3">
        <f t="shared" si="9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3">
        <f t="shared" si="9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3">
        <f t="shared" si="9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3">
        <f t="shared" si="9"/>
        <v>0</v>
      </c>
    </row>
    <row r="49" spans="1:10" ht="15.75" thickBot="1">
      <c r="A49" s="7" t="s">
        <v>50</v>
      </c>
      <c r="B49" s="8" t="s">
        <v>51</v>
      </c>
      <c r="C49" s="26">
        <f t="shared" ref="C49:J49" si="12">C34+C35+C37+C38+C42+C44+C45+C46+C47+C48</f>
        <v>0</v>
      </c>
      <c r="D49" s="26">
        <f t="shared" si="12"/>
        <v>0</v>
      </c>
      <c r="E49" s="26">
        <f t="shared" si="12"/>
        <v>0</v>
      </c>
      <c r="F49" s="26">
        <f>F34+F35+F37+F38+F42+F44+F45+F46+F47+F48</f>
        <v>874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78">
        <f t="shared" si="12"/>
        <v>874</v>
      </c>
    </row>
    <row r="50" spans="1:10">
      <c r="A50" s="3"/>
      <c r="B50" s="4"/>
      <c r="C50" s="21"/>
      <c r="D50" s="21"/>
      <c r="E50" s="21"/>
      <c r="F50" s="21"/>
      <c r="G50" s="22"/>
      <c r="H50" s="22"/>
      <c r="I50" s="22"/>
      <c r="J50" s="33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3">
        <f>SUM(C51:H51)</f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3">
        <f>SUM(C52:H52)</f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3">
        <f>SUM(C53:H53)</f>
        <v>0</v>
      </c>
    </row>
    <row r="54" spans="1:10" ht="15.75" thickBot="1">
      <c r="A54" s="7" t="s">
        <v>69</v>
      </c>
      <c r="B54" s="8" t="s">
        <v>70</v>
      </c>
      <c r="C54" s="26">
        <f t="shared" ref="C54:J54" si="13">SUM(C51:C53)</f>
        <v>0</v>
      </c>
      <c r="D54" s="26">
        <f t="shared" si="13"/>
        <v>0</v>
      </c>
      <c r="E54" s="26">
        <f t="shared" si="13"/>
        <v>0</v>
      </c>
      <c r="F54" s="26">
        <f>SUM(F51:F53)</f>
        <v>0</v>
      </c>
      <c r="G54" s="27">
        <f t="shared" si="13"/>
        <v>0</v>
      </c>
      <c r="H54" s="27">
        <f t="shared" si="13"/>
        <v>0</v>
      </c>
      <c r="I54" s="27">
        <f t="shared" si="13"/>
        <v>0</v>
      </c>
      <c r="J54" s="78">
        <f t="shared" si="13"/>
        <v>0</v>
      </c>
    </row>
    <row r="55" spans="1:10" ht="15.75" thickBot="1">
      <c r="A55" s="9"/>
      <c r="B55" s="10"/>
      <c r="C55" s="29"/>
      <c r="D55" s="29"/>
      <c r="E55" s="29"/>
      <c r="F55" s="29"/>
      <c r="G55" s="30"/>
      <c r="H55" s="30"/>
      <c r="I55" s="30"/>
      <c r="J55" s="34"/>
    </row>
    <row r="56" spans="1:10" ht="16.5" thickBot="1">
      <c r="A56" s="131" t="s">
        <v>107</v>
      </c>
      <c r="B56" s="132"/>
      <c r="C56" s="31">
        <f t="shared" ref="C56:J56" si="14">C17+C32+C49+C54</f>
        <v>0</v>
      </c>
      <c r="D56" s="31">
        <f t="shared" si="14"/>
        <v>0</v>
      </c>
      <c r="E56" s="31">
        <f t="shared" si="14"/>
        <v>0</v>
      </c>
      <c r="F56" s="31">
        <f>F17+F32+F49+F54</f>
        <v>874</v>
      </c>
      <c r="G56" s="32">
        <f t="shared" si="14"/>
        <v>0</v>
      </c>
      <c r="H56" s="32">
        <f t="shared" si="14"/>
        <v>0</v>
      </c>
      <c r="I56" s="32">
        <f>I17+I32+I49+I54</f>
        <v>0</v>
      </c>
      <c r="J56" s="79">
        <f t="shared" si="14"/>
        <v>874</v>
      </c>
    </row>
    <row r="57" spans="1:10">
      <c r="A57" s="3"/>
      <c r="B57" s="4"/>
      <c r="C57" s="21"/>
      <c r="D57" s="21"/>
      <c r="E57" s="21"/>
      <c r="F57" s="21"/>
      <c r="G57" s="22"/>
      <c r="H57" s="22"/>
      <c r="I57" s="22"/>
      <c r="J57" s="33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3">
        <f>SUM(C58:H58)</f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3">
        <f t="shared" ref="J59:J67" si="15">SUM(C59:H59)</f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3">
        <f t="shared" si="15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3">
        <f t="shared" si="15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3">
        <f t="shared" si="15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2">
        <f>14638-1175</f>
        <v>13463</v>
      </c>
      <c r="I63" s="107">
        <v>12151</v>
      </c>
      <c r="J63" s="108">
        <v>12151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108">
        <f t="shared" si="15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3">
        <f t="shared" si="15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3">
        <f t="shared" si="15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3">
        <f t="shared" si="15"/>
        <v>0</v>
      </c>
    </row>
    <row r="68" spans="1:10" ht="15.75" thickBot="1">
      <c r="A68" s="7" t="s">
        <v>92</v>
      </c>
      <c r="B68" s="8" t="s">
        <v>93</v>
      </c>
      <c r="C68" s="26">
        <f t="shared" ref="C68:J68" si="16">SUM(C58:C67)</f>
        <v>0</v>
      </c>
      <c r="D68" s="26">
        <f t="shared" si="16"/>
        <v>0</v>
      </c>
      <c r="E68" s="26">
        <f t="shared" si="16"/>
        <v>0</v>
      </c>
      <c r="F68" s="26">
        <f>SUM(F58:F67)</f>
        <v>0</v>
      </c>
      <c r="G68" s="27">
        <f t="shared" si="16"/>
        <v>0</v>
      </c>
      <c r="H68" s="27">
        <f t="shared" si="16"/>
        <v>13463</v>
      </c>
      <c r="I68" s="27">
        <f t="shared" si="16"/>
        <v>12151</v>
      </c>
      <c r="J68" s="78">
        <f t="shared" si="16"/>
        <v>12151</v>
      </c>
    </row>
    <row r="69" spans="1:10" ht="15.75" thickBot="1">
      <c r="A69" s="9"/>
      <c r="B69" s="10"/>
      <c r="C69" s="29"/>
      <c r="D69" s="29"/>
      <c r="E69" s="29"/>
      <c r="F69" s="29"/>
      <c r="G69" s="30"/>
      <c r="H69" s="30"/>
      <c r="I69" s="30"/>
      <c r="J69" s="34"/>
    </row>
    <row r="70" spans="1:10" ht="16.5" thickBot="1">
      <c r="A70" s="131" t="s">
        <v>94</v>
      </c>
      <c r="B70" s="132"/>
      <c r="C70" s="31">
        <f t="shared" ref="C70:J70" si="17">C56+C68</f>
        <v>0</v>
      </c>
      <c r="D70" s="31">
        <f t="shared" si="17"/>
        <v>0</v>
      </c>
      <c r="E70" s="31">
        <f t="shared" si="17"/>
        <v>0</v>
      </c>
      <c r="F70" s="31">
        <f>F56+F68</f>
        <v>874</v>
      </c>
      <c r="G70" s="32">
        <f t="shared" si="17"/>
        <v>0</v>
      </c>
      <c r="H70" s="32">
        <f t="shared" si="17"/>
        <v>13463</v>
      </c>
      <c r="I70" s="32">
        <f>I56+I68</f>
        <v>12151</v>
      </c>
      <c r="J70" s="79">
        <f t="shared" si="17"/>
        <v>13025</v>
      </c>
    </row>
    <row r="71" spans="1:10">
      <c r="A71" s="103" t="s">
        <v>184</v>
      </c>
    </row>
  </sheetData>
  <mergeCells count="12">
    <mergeCell ref="A2:J2"/>
    <mergeCell ref="A3:J3"/>
    <mergeCell ref="A56:B56"/>
    <mergeCell ref="E5:F5"/>
    <mergeCell ref="A70:B70"/>
    <mergeCell ref="J5:J6"/>
    <mergeCell ref="G5:G6"/>
    <mergeCell ref="D5:D6"/>
    <mergeCell ref="C5:C6"/>
    <mergeCell ref="B5:B6"/>
    <mergeCell ref="A5:A6"/>
    <mergeCell ref="H5:I5"/>
  </mergeCells>
  <phoneticPr fontId="0" type="noConversion"/>
  <pageMargins left="0.7" right="0.7" top="0.75" bottom="0.75" header="0.3" footer="0.3"/>
  <pageSetup paperSize="9" scale="58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2</vt:i4>
      </vt:variant>
    </vt:vector>
  </HeadingPairs>
  <TitlesOfParts>
    <vt:vector size="10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Munka2</vt:lpstr>
      <vt:lpstr>Munka3</vt:lpstr>
      <vt:lpstr>'5.1.2.sz.m.-műk.b.Hiv.köt.f'!Nyomtatási_terület</vt:lpstr>
      <vt:lpstr>'5.1.4.sz.m.-műk.b.M.Ház köt.f'!Nyomtatási_terület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2014-12-17T14:58:35Z</cp:lastPrinted>
  <dcterms:created xsi:type="dcterms:W3CDTF">2014-02-09T08:54:17Z</dcterms:created>
  <dcterms:modified xsi:type="dcterms:W3CDTF">2015-05-25T17:37:09Z</dcterms:modified>
</cp:coreProperties>
</file>