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10" yWindow="4350" windowWidth="19320" windowHeight="7260"/>
  </bookViews>
  <sheets>
    <sheet name="4.sz.m.-műk.bev.feladatonként" sheetId="4" r:id="rId1"/>
    <sheet name="4.1.sz.m.-műk.bev.köt.fel." sheetId="1" r:id="rId2"/>
    <sheet name="4.1.1.sz.m.-műk.b.Önk.köt.f." sheetId="9" r:id="rId3"/>
    <sheet name="4.1.2.sz.m.-műk.b.Hiv.köt.f" sheetId="10" r:id="rId4"/>
    <sheet name="5.1.3.sz.m.-műk.b.Ovi köt.f" sheetId="11" r:id="rId5"/>
    <sheet name="4.1.4.sz.m.-műk.b.M.Ház köt.f" sheetId="12" r:id="rId6"/>
    <sheet name="Munka2" sheetId="2" r:id="rId7"/>
    <sheet name="Munka3" sheetId="3" r:id="rId8"/>
  </sheets>
  <definedNames>
    <definedName name="_xlnm.Print_Area" localSheetId="3">'4.1.2.sz.m.-műk.b.Hiv.köt.f'!$A$1:$H$70</definedName>
  </definedNames>
  <calcPr calcId="145621"/>
</workbook>
</file>

<file path=xl/calcChain.xml><?xml version="1.0" encoding="utf-8"?>
<calcChain xmlns="http://schemas.openxmlformats.org/spreadsheetml/2006/main">
  <c r="L66" i="12" l="1"/>
  <c r="L65" i="12"/>
  <c r="L64" i="12"/>
  <c r="L63" i="12"/>
  <c r="L62" i="12"/>
  <c r="L61" i="12"/>
  <c r="L60" i="12"/>
  <c r="L59" i="12"/>
  <c r="L58" i="12"/>
  <c r="L47" i="12"/>
  <c r="L46" i="12"/>
  <c r="L45" i="12"/>
  <c r="L44" i="12"/>
  <c r="L43" i="12"/>
  <c r="L42" i="12"/>
  <c r="L41" i="12"/>
  <c r="L40" i="12"/>
  <c r="L39" i="12"/>
  <c r="L38" i="12"/>
  <c r="L37" i="12"/>
  <c r="L36" i="12"/>
  <c r="K58" i="12"/>
  <c r="K59" i="12"/>
  <c r="K60" i="12"/>
  <c r="K61" i="12"/>
  <c r="K62" i="12"/>
  <c r="K63" i="12"/>
  <c r="K64" i="12"/>
  <c r="K65" i="12"/>
  <c r="K66" i="12"/>
  <c r="L35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J68" i="12"/>
  <c r="J54" i="12"/>
  <c r="J42" i="12"/>
  <c r="J38" i="12"/>
  <c r="J49" i="12" s="1"/>
  <c r="J35" i="12"/>
  <c r="J28" i="12"/>
  <c r="J26" i="12"/>
  <c r="J32" i="12" s="1"/>
  <c r="J24" i="12"/>
  <c r="J19" i="12"/>
  <c r="L19" i="12" s="1"/>
  <c r="J17" i="12"/>
  <c r="H68" i="12"/>
  <c r="H54" i="12"/>
  <c r="H42" i="12"/>
  <c r="H38" i="12"/>
  <c r="H49" i="12" s="1"/>
  <c r="H28" i="12"/>
  <c r="L28" i="12" s="1"/>
  <c r="H26" i="12"/>
  <c r="H32" i="12" s="1"/>
  <c r="H24" i="12"/>
  <c r="L24" i="12" s="1"/>
  <c r="H19" i="12"/>
  <c r="H17" i="12"/>
  <c r="H56" i="12" s="1"/>
  <c r="H70" i="12" s="1"/>
  <c r="E68" i="12"/>
  <c r="E54" i="12"/>
  <c r="E42" i="12"/>
  <c r="E38" i="12"/>
  <c r="E49" i="12" s="1"/>
  <c r="E28" i="12"/>
  <c r="E26" i="12"/>
  <c r="E32" i="12" s="1"/>
  <c r="E24" i="12"/>
  <c r="E19" i="12"/>
  <c r="E17" i="12"/>
  <c r="L67" i="12"/>
  <c r="L53" i="12"/>
  <c r="L52" i="12"/>
  <c r="L51" i="12"/>
  <c r="L48" i="12"/>
  <c r="L34" i="12"/>
  <c r="L31" i="12"/>
  <c r="L30" i="12"/>
  <c r="L29" i="12"/>
  <c r="L27" i="12"/>
  <c r="L25" i="12"/>
  <c r="L23" i="12"/>
  <c r="L22" i="12"/>
  <c r="L21" i="12"/>
  <c r="L20" i="12"/>
  <c r="L17" i="12"/>
  <c r="L16" i="12"/>
  <c r="L15" i="12"/>
  <c r="L14" i="12"/>
  <c r="L13" i="12"/>
  <c r="L12" i="12"/>
  <c r="L11" i="12"/>
  <c r="L10" i="12"/>
  <c r="L9" i="12"/>
  <c r="L8" i="12"/>
  <c r="L7" i="12"/>
  <c r="H49" i="11"/>
  <c r="G70" i="11"/>
  <c r="G68" i="11"/>
  <c r="G54" i="11"/>
  <c r="G42" i="11"/>
  <c r="G38" i="11"/>
  <c r="G49" i="11" s="1"/>
  <c r="G35" i="11"/>
  <c r="G28" i="11"/>
  <c r="G26" i="11"/>
  <c r="G32" i="11" s="1"/>
  <c r="G24" i="11"/>
  <c r="G19" i="11"/>
  <c r="G17" i="11"/>
  <c r="I67" i="11"/>
  <c r="I66" i="11"/>
  <c r="I65" i="11"/>
  <c r="I64" i="11"/>
  <c r="I62" i="11"/>
  <c r="I61" i="11"/>
  <c r="I60" i="11"/>
  <c r="I59" i="11"/>
  <c r="I58" i="11"/>
  <c r="I54" i="11"/>
  <c r="I53" i="11"/>
  <c r="I52" i="11"/>
  <c r="I51" i="11"/>
  <c r="I48" i="11"/>
  <c r="I47" i="11"/>
  <c r="I46" i="11"/>
  <c r="I45" i="11"/>
  <c r="I43" i="11"/>
  <c r="I42" i="11"/>
  <c r="I40" i="11"/>
  <c r="I39" i="11"/>
  <c r="I36" i="11"/>
  <c r="I35" i="11"/>
  <c r="I34" i="11"/>
  <c r="I31" i="11"/>
  <c r="I30" i="11"/>
  <c r="I29" i="11"/>
  <c r="I28" i="11"/>
  <c r="I27" i="11"/>
  <c r="I25" i="11"/>
  <c r="I24" i="11"/>
  <c r="I23" i="11"/>
  <c r="I22" i="11"/>
  <c r="I21" i="11"/>
  <c r="I20" i="11"/>
  <c r="I19" i="11"/>
  <c r="I17" i="11"/>
  <c r="I16" i="11"/>
  <c r="I15" i="11"/>
  <c r="I14" i="11"/>
  <c r="I13" i="11"/>
  <c r="I12" i="11"/>
  <c r="I11" i="11"/>
  <c r="I10" i="11"/>
  <c r="I9" i="11"/>
  <c r="I8" i="11"/>
  <c r="I7" i="11"/>
  <c r="I67" i="10"/>
  <c r="I66" i="10"/>
  <c r="I65" i="10"/>
  <c r="I64" i="10"/>
  <c r="I62" i="10"/>
  <c r="I61" i="10"/>
  <c r="I60" i="10"/>
  <c r="I59" i="10"/>
  <c r="I58" i="10"/>
  <c r="I53" i="10"/>
  <c r="I52" i="10"/>
  <c r="I54" i="10" s="1"/>
  <c r="I51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49" i="10"/>
  <c r="I34" i="10"/>
  <c r="I31" i="10"/>
  <c r="I30" i="10"/>
  <c r="I29" i="10"/>
  <c r="I28" i="10"/>
  <c r="I27" i="10"/>
  <c r="I26" i="10"/>
  <c r="I32" i="10" s="1"/>
  <c r="I25" i="10"/>
  <c r="I24" i="10"/>
  <c r="I23" i="10"/>
  <c r="I22" i="10"/>
  <c r="I21" i="10"/>
  <c r="I20" i="10"/>
  <c r="I19" i="10"/>
  <c r="I16" i="10"/>
  <c r="I15" i="10"/>
  <c r="I14" i="10"/>
  <c r="I13" i="10"/>
  <c r="I12" i="10"/>
  <c r="I11" i="10"/>
  <c r="I10" i="10"/>
  <c r="I9" i="10"/>
  <c r="I8" i="10"/>
  <c r="I7" i="10"/>
  <c r="I17" i="10" s="1"/>
  <c r="AD69" i="9"/>
  <c r="AD68" i="9"/>
  <c r="AD67" i="9"/>
  <c r="AD66" i="9"/>
  <c r="AD65" i="9"/>
  <c r="AD64" i="9"/>
  <c r="AD63" i="9"/>
  <c r="AD62" i="9"/>
  <c r="AD61" i="9"/>
  <c r="AD56" i="9"/>
  <c r="AD55" i="9"/>
  <c r="AD54" i="9"/>
  <c r="AD49" i="9"/>
  <c r="AD48" i="9"/>
  <c r="AD47" i="9"/>
  <c r="AD46" i="9"/>
  <c r="AD45" i="9"/>
  <c r="AD44" i="9"/>
  <c r="AD43" i="9"/>
  <c r="AD42" i="9"/>
  <c r="AD41" i="9"/>
  <c r="AD40" i="9"/>
  <c r="AD39" i="9"/>
  <c r="AD38" i="9"/>
  <c r="AD37" i="9"/>
  <c r="AD32" i="9"/>
  <c r="AD31" i="9"/>
  <c r="AD30" i="9"/>
  <c r="AD29" i="9"/>
  <c r="AD28" i="9"/>
  <c r="AD27" i="9"/>
  <c r="AD26" i="9"/>
  <c r="AD25" i="9"/>
  <c r="AD24" i="9"/>
  <c r="AD23" i="9"/>
  <c r="AD22" i="9"/>
  <c r="AD21" i="9"/>
  <c r="AD20" i="9"/>
  <c r="AD19" i="9"/>
  <c r="AD16" i="9"/>
  <c r="AD15" i="9"/>
  <c r="AD14" i="9"/>
  <c r="AD13" i="9"/>
  <c r="AD12" i="9"/>
  <c r="AD11" i="9"/>
  <c r="AD10" i="9"/>
  <c r="AD9" i="9"/>
  <c r="AD8" i="9"/>
  <c r="AD7" i="9"/>
  <c r="AC45" i="9"/>
  <c r="L56" i="1"/>
  <c r="K56" i="1"/>
  <c r="L55" i="1"/>
  <c r="K55" i="1"/>
  <c r="L54" i="1"/>
  <c r="K54" i="1"/>
  <c r="AC69" i="9"/>
  <c r="AC68" i="9"/>
  <c r="AC67" i="9"/>
  <c r="AC66" i="9"/>
  <c r="AC65" i="9"/>
  <c r="AC64" i="9"/>
  <c r="AC63" i="9"/>
  <c r="AC62" i="9"/>
  <c r="AD50" i="9"/>
  <c r="AC50" i="9"/>
  <c r="AC49" i="9"/>
  <c r="AC48" i="9"/>
  <c r="AC47" i="9"/>
  <c r="AC46" i="9"/>
  <c r="AC44" i="9"/>
  <c r="AC43" i="9"/>
  <c r="AC42" i="9"/>
  <c r="AC41" i="9"/>
  <c r="AC40" i="9"/>
  <c r="AC39" i="9"/>
  <c r="AC38" i="9"/>
  <c r="AC37" i="9"/>
  <c r="AD33" i="9"/>
  <c r="AC33" i="9"/>
  <c r="AC32" i="9"/>
  <c r="AC31" i="9"/>
  <c r="AC30" i="9"/>
  <c r="AC29" i="9"/>
  <c r="AC28" i="9"/>
  <c r="AC27" i="9"/>
  <c r="AC26" i="9"/>
  <c r="AC25" i="9"/>
  <c r="AC24" i="9"/>
  <c r="AC23" i="9"/>
  <c r="AC22" i="9"/>
  <c r="AC21" i="9"/>
  <c r="AC20" i="9"/>
  <c r="AC19" i="9"/>
  <c r="AC16" i="9"/>
  <c r="AC15" i="9"/>
  <c r="AC14" i="9"/>
  <c r="AC13" i="9"/>
  <c r="AC12" i="9"/>
  <c r="AC11" i="9"/>
  <c r="AC10" i="9"/>
  <c r="AC9" i="9"/>
  <c r="AC8" i="9"/>
  <c r="AC7" i="9"/>
  <c r="J71" i="9"/>
  <c r="J57" i="9"/>
  <c r="J45" i="9"/>
  <c r="J41" i="9"/>
  <c r="J52" i="9" s="1"/>
  <c r="J38" i="9"/>
  <c r="J31" i="9"/>
  <c r="J28" i="9"/>
  <c r="J26" i="9"/>
  <c r="J24" i="9"/>
  <c r="J35" i="9" s="1"/>
  <c r="J19" i="9"/>
  <c r="J17" i="9"/>
  <c r="J59" i="9" s="1"/>
  <c r="J73" i="9" s="1"/>
  <c r="AB71" i="9"/>
  <c r="AB57" i="9"/>
  <c r="AB45" i="9"/>
  <c r="AB41" i="9"/>
  <c r="AB52" i="9" s="1"/>
  <c r="AB38" i="9"/>
  <c r="AB31" i="9"/>
  <c r="AB28" i="9"/>
  <c r="AB26" i="9"/>
  <c r="AB24" i="9"/>
  <c r="AB35" i="9" s="1"/>
  <c r="AB19" i="9"/>
  <c r="AB17" i="9"/>
  <c r="AB59" i="9" s="1"/>
  <c r="O71" i="9"/>
  <c r="O57" i="9"/>
  <c r="O45" i="9"/>
  <c r="O41" i="9"/>
  <c r="O38" i="9"/>
  <c r="O52" i="9" s="1"/>
  <c r="O31" i="9"/>
  <c r="O28" i="9"/>
  <c r="O26" i="9"/>
  <c r="O35" i="9" s="1"/>
  <c r="O24" i="9"/>
  <c r="O19" i="9"/>
  <c r="O17" i="9"/>
  <c r="D7" i="9"/>
  <c r="D71" i="9"/>
  <c r="D57" i="9"/>
  <c r="D45" i="9"/>
  <c r="D41" i="9"/>
  <c r="D52" i="9" s="1"/>
  <c r="D38" i="9"/>
  <c r="D31" i="9"/>
  <c r="D28" i="9"/>
  <c r="D26" i="9"/>
  <c r="D24" i="9"/>
  <c r="D35" i="9" s="1"/>
  <c r="D19" i="9"/>
  <c r="D17" i="9"/>
  <c r="D59" i="9" s="1"/>
  <c r="D73" i="9" s="1"/>
  <c r="L71" i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D66" i="1"/>
  <c r="L41" i="1"/>
  <c r="K59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K41" i="1"/>
  <c r="L40" i="1"/>
  <c r="K40" i="1"/>
  <c r="L39" i="1"/>
  <c r="K39" i="1"/>
  <c r="L38" i="1"/>
  <c r="K38" i="1"/>
  <c r="L37" i="1"/>
  <c r="K37" i="1"/>
  <c r="K52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6" i="1"/>
  <c r="K16" i="1"/>
  <c r="L11" i="1"/>
  <c r="K11" i="1"/>
  <c r="L10" i="1"/>
  <c r="K10" i="1"/>
  <c r="L9" i="1"/>
  <c r="K9" i="1"/>
  <c r="L8" i="1"/>
  <c r="K8" i="1"/>
  <c r="L7" i="1"/>
  <c r="K7" i="1"/>
  <c r="D7" i="1"/>
  <c r="J71" i="1"/>
  <c r="J57" i="1"/>
  <c r="J45" i="1"/>
  <c r="J41" i="1"/>
  <c r="J52" i="1" s="1"/>
  <c r="J31" i="1"/>
  <c r="J26" i="1"/>
  <c r="J35" i="1" s="1"/>
  <c r="J24" i="1"/>
  <c r="J19" i="1"/>
  <c r="J17" i="1"/>
  <c r="H71" i="1"/>
  <c r="H57" i="1"/>
  <c r="H45" i="1"/>
  <c r="H41" i="1"/>
  <c r="H38" i="1"/>
  <c r="H47" i="1" s="1"/>
  <c r="H31" i="1"/>
  <c r="H26" i="1"/>
  <c r="H35" i="1" s="1"/>
  <c r="H24" i="1"/>
  <c r="H19" i="1"/>
  <c r="H17" i="1"/>
  <c r="F71" i="1"/>
  <c r="F57" i="1"/>
  <c r="F45" i="1"/>
  <c r="F41" i="1"/>
  <c r="F52" i="1" s="1"/>
  <c r="F31" i="1"/>
  <c r="F26" i="1"/>
  <c r="F35" i="1" s="1"/>
  <c r="F24" i="1"/>
  <c r="F19" i="1"/>
  <c r="F17" i="1"/>
  <c r="F59" i="1" s="1"/>
  <c r="F73" i="1" s="1"/>
  <c r="D57" i="1"/>
  <c r="D45" i="1"/>
  <c r="D44" i="1"/>
  <c r="D41" i="1" s="1"/>
  <c r="D40" i="1"/>
  <c r="D47" i="1" s="1"/>
  <c r="D38" i="1"/>
  <c r="D52" i="1" s="1"/>
  <c r="D31" i="1"/>
  <c r="D28" i="1"/>
  <c r="D26" i="1"/>
  <c r="D24" i="1"/>
  <c r="D35" i="1" s="1"/>
  <c r="D19" i="1"/>
  <c r="D17" i="1"/>
  <c r="H51" i="4"/>
  <c r="D58" i="4"/>
  <c r="H56" i="4"/>
  <c r="D40" i="4"/>
  <c r="G40" i="4" s="1"/>
  <c r="G51" i="4" s="1"/>
  <c r="G37" i="4"/>
  <c r="H34" i="4"/>
  <c r="G34" i="4"/>
  <c r="H49" i="4"/>
  <c r="H48" i="4"/>
  <c r="H47" i="4"/>
  <c r="H46" i="4"/>
  <c r="H45" i="4"/>
  <c r="H44" i="4"/>
  <c r="H42" i="4"/>
  <c r="H41" i="4"/>
  <c r="H39" i="4"/>
  <c r="H38" i="4"/>
  <c r="G48" i="4"/>
  <c r="G47" i="4"/>
  <c r="G46" i="4"/>
  <c r="G45" i="4"/>
  <c r="G44" i="4"/>
  <c r="G43" i="4"/>
  <c r="G42" i="4"/>
  <c r="G41" i="4"/>
  <c r="G39" i="4"/>
  <c r="G38" i="4"/>
  <c r="G36" i="4"/>
  <c r="G29" i="4"/>
  <c r="G28" i="4"/>
  <c r="G27" i="4"/>
  <c r="G26" i="4"/>
  <c r="G25" i="4"/>
  <c r="G24" i="4"/>
  <c r="G23" i="4"/>
  <c r="G22" i="4"/>
  <c r="G21" i="4"/>
  <c r="G20" i="4"/>
  <c r="G19" i="4"/>
  <c r="G18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6" i="4"/>
  <c r="H11" i="4"/>
  <c r="H12" i="4"/>
  <c r="H13" i="4"/>
  <c r="H14" i="4"/>
  <c r="H6" i="4"/>
  <c r="G15" i="4"/>
  <c r="G8" i="4"/>
  <c r="G9" i="4"/>
  <c r="G10" i="4"/>
  <c r="G11" i="4"/>
  <c r="G12" i="4"/>
  <c r="G13" i="4"/>
  <c r="G14" i="4"/>
  <c r="G7" i="4"/>
  <c r="G6" i="4"/>
  <c r="D70" i="4"/>
  <c r="D56" i="4"/>
  <c r="D45" i="4"/>
  <c r="D30" i="4"/>
  <c r="D34" i="4" s="1"/>
  <c r="D27" i="4"/>
  <c r="D25" i="4"/>
  <c r="D23" i="4"/>
  <c r="D18" i="4"/>
  <c r="D6" i="4"/>
  <c r="D16" i="4" s="1"/>
  <c r="J56" i="12" l="1"/>
  <c r="J70" i="12" s="1"/>
  <c r="E56" i="12"/>
  <c r="E70" i="12" s="1"/>
  <c r="L26" i="12"/>
  <c r="L49" i="12"/>
  <c r="L32" i="12"/>
  <c r="L54" i="12"/>
  <c r="L68" i="12"/>
  <c r="G56" i="11"/>
  <c r="I32" i="11"/>
  <c r="I56" i="11" s="1"/>
  <c r="I70" i="11" s="1"/>
  <c r="I26" i="11"/>
  <c r="I68" i="10"/>
  <c r="I56" i="10"/>
  <c r="AB73" i="9"/>
  <c r="O59" i="9"/>
  <c r="O73" i="9" s="1"/>
  <c r="L52" i="1"/>
  <c r="J59" i="1"/>
  <c r="J73" i="1" s="1"/>
  <c r="H59" i="1"/>
  <c r="H73" i="1" s="1"/>
  <c r="H52" i="1"/>
  <c r="D59" i="1"/>
  <c r="D51" i="4"/>
  <c r="G16" i="4"/>
  <c r="D72" i="4"/>
  <c r="C47" i="1"/>
  <c r="C44" i="1"/>
  <c r="C45" i="4"/>
  <c r="C43" i="4"/>
  <c r="L56" i="12" l="1"/>
  <c r="L70" i="12" s="1"/>
  <c r="I70" i="10"/>
  <c r="C7" i="9"/>
  <c r="C7" i="1"/>
  <c r="C6" i="4"/>
  <c r="C28" i="1" l="1"/>
  <c r="C27" i="4"/>
  <c r="K28" i="9" l="1"/>
  <c r="L28" i="9"/>
  <c r="M28" i="9"/>
  <c r="N28" i="9"/>
  <c r="P28" i="9"/>
  <c r="Q28" i="9"/>
  <c r="R28" i="9"/>
  <c r="S28" i="9"/>
  <c r="T28" i="9"/>
  <c r="U28" i="9"/>
  <c r="V28" i="9"/>
  <c r="W28" i="9"/>
  <c r="X28" i="9"/>
  <c r="Y28" i="9"/>
  <c r="Z28" i="9"/>
  <c r="AA28" i="9"/>
  <c r="E28" i="9"/>
  <c r="F28" i="9"/>
  <c r="G28" i="9"/>
  <c r="H28" i="9"/>
  <c r="I28" i="9"/>
  <c r="C28" i="9"/>
  <c r="M47" i="9" l="1"/>
  <c r="Y40" i="9"/>
  <c r="U16" i="9"/>
  <c r="U17" i="9" s="1"/>
  <c r="D49" i="11"/>
  <c r="H44" i="11"/>
  <c r="D44" i="11"/>
  <c r="D56" i="11" s="1"/>
  <c r="D70" i="11" s="1"/>
  <c r="E44" i="11"/>
  <c r="C44" i="11"/>
  <c r="I45" i="1"/>
  <c r="G45" i="1"/>
  <c r="E45" i="1"/>
  <c r="C45" i="1"/>
  <c r="I41" i="1"/>
  <c r="G41" i="1"/>
  <c r="E41" i="1"/>
  <c r="C41" i="1"/>
  <c r="C40" i="1"/>
  <c r="G38" i="1"/>
  <c r="G47" i="1" s="1"/>
  <c r="G52" i="1" s="1"/>
  <c r="G59" i="1" s="1"/>
  <c r="C38" i="1"/>
  <c r="C16" i="1"/>
  <c r="C15" i="4"/>
  <c r="K12" i="12"/>
  <c r="K13" i="12"/>
  <c r="K14" i="12"/>
  <c r="K15" i="12"/>
  <c r="K16" i="12"/>
  <c r="H12" i="11"/>
  <c r="H13" i="11"/>
  <c r="H14" i="11"/>
  <c r="H15" i="11"/>
  <c r="H16" i="11"/>
  <c r="H13" i="10"/>
  <c r="H14" i="10"/>
  <c r="H15" i="10"/>
  <c r="H16" i="10"/>
  <c r="AC70" i="9"/>
  <c r="AD70" i="9" s="1"/>
  <c r="AC61" i="9"/>
  <c r="AC56" i="9"/>
  <c r="AC55" i="9"/>
  <c r="AC54" i="9"/>
  <c r="AC51" i="9"/>
  <c r="AD51" i="9" s="1"/>
  <c r="Q41" i="9"/>
  <c r="Y41" i="9"/>
  <c r="AC34" i="9"/>
  <c r="AD34" i="9" s="1"/>
  <c r="H24" i="9"/>
  <c r="AD17" i="9"/>
  <c r="AA71" i="9"/>
  <c r="AA57" i="9"/>
  <c r="AA45" i="9"/>
  <c r="AA41" i="9"/>
  <c r="AA38" i="9"/>
  <c r="AA52" i="9" s="1"/>
  <c r="AA31" i="9"/>
  <c r="AA26" i="9"/>
  <c r="AA24" i="9"/>
  <c r="AA19" i="9"/>
  <c r="AA17" i="9"/>
  <c r="C57" i="9"/>
  <c r="C71" i="9"/>
  <c r="C45" i="9"/>
  <c r="C41" i="9"/>
  <c r="C38" i="9"/>
  <c r="C31" i="9"/>
  <c r="C26" i="9"/>
  <c r="C24" i="9"/>
  <c r="C19" i="9"/>
  <c r="H71" i="9"/>
  <c r="H57" i="9"/>
  <c r="H45" i="9"/>
  <c r="H41" i="9"/>
  <c r="H38" i="9"/>
  <c r="H52" i="9" s="1"/>
  <c r="H31" i="9"/>
  <c r="H26" i="9"/>
  <c r="H19" i="9"/>
  <c r="H35" i="9" s="1"/>
  <c r="H17" i="9"/>
  <c r="E17" i="9"/>
  <c r="F17" i="9"/>
  <c r="G17" i="9"/>
  <c r="I17" i="9"/>
  <c r="K17" i="9"/>
  <c r="L17" i="9"/>
  <c r="M17" i="9"/>
  <c r="N17" i="9"/>
  <c r="P17" i="9"/>
  <c r="Q17" i="9"/>
  <c r="R17" i="9"/>
  <c r="S17" i="9"/>
  <c r="T17" i="9"/>
  <c r="V17" i="9"/>
  <c r="W17" i="9"/>
  <c r="X17" i="9"/>
  <c r="Y17" i="9"/>
  <c r="Z17" i="9"/>
  <c r="C17" i="9"/>
  <c r="I71" i="9"/>
  <c r="K71" i="9"/>
  <c r="L71" i="9"/>
  <c r="M71" i="9"/>
  <c r="N71" i="9"/>
  <c r="P71" i="9"/>
  <c r="Q71" i="9"/>
  <c r="R71" i="9"/>
  <c r="S71" i="9"/>
  <c r="T71" i="9"/>
  <c r="U71" i="9"/>
  <c r="V71" i="9"/>
  <c r="W71" i="9"/>
  <c r="X71" i="9"/>
  <c r="Y71" i="9"/>
  <c r="Z71" i="9"/>
  <c r="K19" i="9"/>
  <c r="L19" i="9"/>
  <c r="M19" i="9"/>
  <c r="N19" i="9"/>
  <c r="P19" i="9"/>
  <c r="Q19" i="9"/>
  <c r="R19" i="9"/>
  <c r="S19" i="9"/>
  <c r="T19" i="9"/>
  <c r="U19" i="9"/>
  <c r="V19" i="9"/>
  <c r="W19" i="9"/>
  <c r="X19" i="9"/>
  <c r="Y19" i="9"/>
  <c r="Z19" i="9"/>
  <c r="K24" i="9"/>
  <c r="K35" i="9" s="1"/>
  <c r="K59" i="9" s="1"/>
  <c r="K73" i="9" s="1"/>
  <c r="L24" i="9"/>
  <c r="M24" i="9"/>
  <c r="M35" i="9" s="1"/>
  <c r="N24" i="9"/>
  <c r="P24" i="9"/>
  <c r="P35" i="9" s="1"/>
  <c r="P59" i="9" s="1"/>
  <c r="P73" i="9" s="1"/>
  <c r="Q24" i="9"/>
  <c r="R24" i="9"/>
  <c r="R35" i="9" s="1"/>
  <c r="R59" i="9" s="1"/>
  <c r="R73" i="9" s="1"/>
  <c r="S24" i="9"/>
  <c r="T24" i="9"/>
  <c r="T35" i="9" s="1"/>
  <c r="U24" i="9"/>
  <c r="V24" i="9"/>
  <c r="V35" i="9" s="1"/>
  <c r="V59" i="9" s="1"/>
  <c r="V73" i="9" s="1"/>
  <c r="W24" i="9"/>
  <c r="X24" i="9"/>
  <c r="X35" i="9" s="1"/>
  <c r="Y24" i="9"/>
  <c r="Z24" i="9"/>
  <c r="Z35" i="9" s="1"/>
  <c r="Z59" i="9" s="1"/>
  <c r="Z73" i="9" s="1"/>
  <c r="K26" i="9"/>
  <c r="L26" i="9"/>
  <c r="M26" i="9"/>
  <c r="N26" i="9"/>
  <c r="P26" i="9"/>
  <c r="Q26" i="9"/>
  <c r="R26" i="9"/>
  <c r="S26" i="9"/>
  <c r="T26" i="9"/>
  <c r="U26" i="9"/>
  <c r="V26" i="9"/>
  <c r="W26" i="9"/>
  <c r="X26" i="9"/>
  <c r="Y26" i="9"/>
  <c r="Z26" i="9"/>
  <c r="K31" i="9"/>
  <c r="L31" i="9"/>
  <c r="M31" i="9"/>
  <c r="N31" i="9"/>
  <c r="P31" i="9"/>
  <c r="Q31" i="9"/>
  <c r="R31" i="9"/>
  <c r="S31" i="9"/>
  <c r="T31" i="9"/>
  <c r="U31" i="9"/>
  <c r="V31" i="9"/>
  <c r="W31" i="9"/>
  <c r="X31" i="9"/>
  <c r="Y31" i="9"/>
  <c r="Z31" i="9"/>
  <c r="K38" i="9"/>
  <c r="L38" i="9"/>
  <c r="M38" i="9"/>
  <c r="N38" i="9"/>
  <c r="P38" i="9"/>
  <c r="R38" i="9"/>
  <c r="S38" i="9"/>
  <c r="T38" i="9"/>
  <c r="T52" i="9" s="1"/>
  <c r="T59" i="9" s="1"/>
  <c r="T73" i="9" s="1"/>
  <c r="U38" i="9"/>
  <c r="V38" i="9"/>
  <c r="W38" i="9"/>
  <c r="Y38" i="9"/>
  <c r="Z38" i="9"/>
  <c r="K41" i="9"/>
  <c r="L41" i="9"/>
  <c r="M41" i="9"/>
  <c r="M52" i="9" s="1"/>
  <c r="M59" i="9" s="1"/>
  <c r="M73" i="9" s="1"/>
  <c r="N41" i="9"/>
  <c r="P41" i="9"/>
  <c r="R41" i="9"/>
  <c r="S41" i="9"/>
  <c r="T41" i="9"/>
  <c r="U41" i="9"/>
  <c r="V41" i="9"/>
  <c r="W41" i="9"/>
  <c r="X41" i="9"/>
  <c r="Z41" i="9"/>
  <c r="K45" i="9"/>
  <c r="L45" i="9"/>
  <c r="M45" i="9"/>
  <c r="N45" i="9"/>
  <c r="N52" i="9" s="1"/>
  <c r="P45" i="9"/>
  <c r="Q45" i="9"/>
  <c r="Q52" i="9" s="1"/>
  <c r="Q59" i="9" s="1"/>
  <c r="Q73" i="9" s="1"/>
  <c r="R45" i="9"/>
  <c r="S45" i="9"/>
  <c r="S52" i="9" s="1"/>
  <c r="T45" i="9"/>
  <c r="U45" i="9"/>
  <c r="V45" i="9"/>
  <c r="W45" i="9"/>
  <c r="X45" i="9"/>
  <c r="Y45" i="9"/>
  <c r="Z45" i="9"/>
  <c r="K57" i="9"/>
  <c r="L57" i="9"/>
  <c r="M57" i="9"/>
  <c r="N57" i="9"/>
  <c r="P57" i="9"/>
  <c r="Q57" i="9"/>
  <c r="R57" i="9"/>
  <c r="S57" i="9"/>
  <c r="T57" i="9"/>
  <c r="U57" i="9"/>
  <c r="V57" i="9"/>
  <c r="W57" i="9"/>
  <c r="X57" i="9"/>
  <c r="Y57" i="9"/>
  <c r="Z57" i="9"/>
  <c r="Y52" i="9"/>
  <c r="L35" i="9"/>
  <c r="N35" i="9"/>
  <c r="Q35" i="9"/>
  <c r="S35" i="9"/>
  <c r="U35" i="9"/>
  <c r="W35" i="9"/>
  <c r="Y35" i="9"/>
  <c r="Y59" i="9" s="1"/>
  <c r="Y73" i="9" s="1"/>
  <c r="C66" i="1"/>
  <c r="H67" i="11"/>
  <c r="H66" i="11"/>
  <c r="H65" i="11"/>
  <c r="H64" i="11"/>
  <c r="H62" i="11"/>
  <c r="H61" i="11"/>
  <c r="H60" i="11"/>
  <c r="H59" i="11"/>
  <c r="H58" i="11"/>
  <c r="H53" i="11"/>
  <c r="H52" i="11"/>
  <c r="H51" i="11"/>
  <c r="H48" i="11"/>
  <c r="H47" i="11"/>
  <c r="H46" i="11"/>
  <c r="H45" i="11"/>
  <c r="H43" i="11"/>
  <c r="H41" i="11"/>
  <c r="H40" i="11"/>
  <c r="H39" i="11"/>
  <c r="H37" i="11"/>
  <c r="H36" i="11"/>
  <c r="H34" i="11"/>
  <c r="H31" i="11"/>
  <c r="H30" i="11"/>
  <c r="H29" i="11"/>
  <c r="H27" i="11"/>
  <c r="H25" i="11"/>
  <c r="H23" i="11"/>
  <c r="H22" i="11"/>
  <c r="H21" i="11"/>
  <c r="H20" i="11"/>
  <c r="H9" i="11"/>
  <c r="H10" i="11"/>
  <c r="H11" i="11"/>
  <c r="H8" i="11"/>
  <c r="H7" i="11"/>
  <c r="F68" i="11"/>
  <c r="F54" i="11"/>
  <c r="F42" i="11"/>
  <c r="F38" i="11"/>
  <c r="F35" i="11"/>
  <c r="F28" i="11"/>
  <c r="F26" i="11"/>
  <c r="F24" i="11"/>
  <c r="F19" i="11"/>
  <c r="F17" i="11"/>
  <c r="I42" i="12"/>
  <c r="I35" i="12"/>
  <c r="I38" i="12"/>
  <c r="I19" i="12"/>
  <c r="I24" i="12"/>
  <c r="I32" i="12" s="1"/>
  <c r="I26" i="12"/>
  <c r="I28" i="12"/>
  <c r="K67" i="12"/>
  <c r="K52" i="12"/>
  <c r="K53" i="12"/>
  <c r="K51" i="12"/>
  <c r="K54" i="12" s="1"/>
  <c r="K47" i="12"/>
  <c r="K48" i="12"/>
  <c r="K34" i="12"/>
  <c r="K20" i="12"/>
  <c r="K21" i="12"/>
  <c r="K22" i="12"/>
  <c r="K23" i="12"/>
  <c r="K25" i="12"/>
  <c r="K27" i="12"/>
  <c r="K29" i="12"/>
  <c r="K30" i="12"/>
  <c r="K31" i="12"/>
  <c r="K9" i="12"/>
  <c r="K10" i="12"/>
  <c r="K11" i="12"/>
  <c r="K8" i="12"/>
  <c r="K7" i="12"/>
  <c r="I68" i="12"/>
  <c r="I54" i="12"/>
  <c r="I49" i="12"/>
  <c r="I17" i="12"/>
  <c r="C17" i="10"/>
  <c r="F17" i="10"/>
  <c r="F19" i="10"/>
  <c r="F24" i="10"/>
  <c r="F26" i="10"/>
  <c r="F28" i="10"/>
  <c r="F35" i="10"/>
  <c r="F38" i="10"/>
  <c r="F42" i="10"/>
  <c r="F54" i="10"/>
  <c r="F68" i="10"/>
  <c r="H8" i="10"/>
  <c r="H9" i="10"/>
  <c r="H10" i="10"/>
  <c r="H11" i="10"/>
  <c r="H12" i="10"/>
  <c r="H20" i="10"/>
  <c r="H21" i="10"/>
  <c r="H22" i="10"/>
  <c r="H23" i="10"/>
  <c r="H25" i="10"/>
  <c r="H27" i="10"/>
  <c r="H29" i="10"/>
  <c r="H30" i="10"/>
  <c r="H31" i="10"/>
  <c r="H34" i="10"/>
  <c r="H36" i="10"/>
  <c r="H37" i="10"/>
  <c r="H39" i="10"/>
  <c r="H40" i="10"/>
  <c r="H41" i="10"/>
  <c r="H43" i="10"/>
  <c r="H44" i="10"/>
  <c r="H45" i="10"/>
  <c r="H46" i="10"/>
  <c r="H47" i="10"/>
  <c r="H48" i="10"/>
  <c r="H51" i="10"/>
  <c r="H52" i="10"/>
  <c r="H53" i="10"/>
  <c r="H58" i="10"/>
  <c r="H59" i="10"/>
  <c r="H60" i="10"/>
  <c r="H61" i="10"/>
  <c r="H62" i="10"/>
  <c r="H64" i="10"/>
  <c r="H65" i="10"/>
  <c r="H66" i="10"/>
  <c r="H67" i="10"/>
  <c r="H7" i="10"/>
  <c r="F49" i="11"/>
  <c r="F32" i="11"/>
  <c r="Z52" i="9"/>
  <c r="X52" i="9"/>
  <c r="V52" i="9"/>
  <c r="R52" i="9"/>
  <c r="C52" i="9"/>
  <c r="P52" i="9"/>
  <c r="K52" i="9"/>
  <c r="C35" i="9"/>
  <c r="C59" i="9" s="1"/>
  <c r="C73" i="9" s="1"/>
  <c r="AC17" i="9"/>
  <c r="F49" i="10"/>
  <c r="F32" i="10"/>
  <c r="H17" i="10"/>
  <c r="H68" i="10"/>
  <c r="H54" i="10"/>
  <c r="F56" i="11"/>
  <c r="F56" i="10"/>
  <c r="E16" i="4"/>
  <c r="F16" i="4"/>
  <c r="C16" i="4"/>
  <c r="E17" i="1"/>
  <c r="G17" i="1"/>
  <c r="I17" i="1"/>
  <c r="C17" i="1"/>
  <c r="K13" i="1"/>
  <c r="L13" i="1" s="1"/>
  <c r="K14" i="1"/>
  <c r="L14" i="1" s="1"/>
  <c r="K15" i="1"/>
  <c r="L15" i="1" s="1"/>
  <c r="G17" i="12"/>
  <c r="G19" i="12"/>
  <c r="G24" i="12"/>
  <c r="G26" i="12"/>
  <c r="G28" i="12"/>
  <c r="G38" i="12"/>
  <c r="G42" i="12"/>
  <c r="G54" i="12"/>
  <c r="G68" i="12"/>
  <c r="F68" i="12"/>
  <c r="D68" i="12"/>
  <c r="C68" i="12"/>
  <c r="F54" i="12"/>
  <c r="D54" i="12"/>
  <c r="C54" i="12"/>
  <c r="F42" i="12"/>
  <c r="D42" i="12"/>
  <c r="C42" i="12"/>
  <c r="F38" i="12"/>
  <c r="D38" i="12"/>
  <c r="C38" i="12"/>
  <c r="F35" i="12"/>
  <c r="D49" i="12"/>
  <c r="C35" i="12"/>
  <c r="F28" i="12"/>
  <c r="D28" i="12"/>
  <c r="C28" i="12"/>
  <c r="K28" i="12"/>
  <c r="F26" i="12"/>
  <c r="D26" i="12"/>
  <c r="C26" i="12"/>
  <c r="K26" i="12"/>
  <c r="F24" i="12"/>
  <c r="D24" i="12"/>
  <c r="C24" i="12"/>
  <c r="K24" i="12"/>
  <c r="F19" i="12"/>
  <c r="D19" i="12"/>
  <c r="C19" i="12"/>
  <c r="K19" i="12"/>
  <c r="F17" i="12"/>
  <c r="D17" i="12"/>
  <c r="C17" i="12"/>
  <c r="E68" i="11"/>
  <c r="D68" i="11"/>
  <c r="C68" i="11"/>
  <c r="H68" i="11" s="1"/>
  <c r="E54" i="11"/>
  <c r="D54" i="11"/>
  <c r="C54" i="11"/>
  <c r="H54" i="11" s="1"/>
  <c r="E42" i="11"/>
  <c r="D42" i="11"/>
  <c r="H42" i="11"/>
  <c r="C42" i="11"/>
  <c r="E38" i="11"/>
  <c r="D38" i="11"/>
  <c r="C38" i="11"/>
  <c r="H38" i="11" s="1"/>
  <c r="C35" i="11"/>
  <c r="E28" i="11"/>
  <c r="D28" i="11"/>
  <c r="C28" i="11"/>
  <c r="H28" i="11" s="1"/>
  <c r="E26" i="11"/>
  <c r="D26" i="11"/>
  <c r="C26" i="11"/>
  <c r="H26" i="11" s="1"/>
  <c r="E24" i="11"/>
  <c r="D24" i="11"/>
  <c r="C24" i="11"/>
  <c r="H24" i="11" s="1"/>
  <c r="E19" i="11"/>
  <c r="D19" i="11"/>
  <c r="C19" i="11"/>
  <c r="H19" i="11" s="1"/>
  <c r="E17" i="11"/>
  <c r="D17" i="11"/>
  <c r="C17" i="11"/>
  <c r="H17" i="11" s="1"/>
  <c r="E68" i="10"/>
  <c r="D68" i="10"/>
  <c r="C68" i="10"/>
  <c r="E54" i="10"/>
  <c r="D54" i="10"/>
  <c r="C54" i="10"/>
  <c r="E42" i="10"/>
  <c r="D42" i="10"/>
  <c r="C42" i="10"/>
  <c r="H42" i="10" s="1"/>
  <c r="E38" i="10"/>
  <c r="D38" i="10"/>
  <c r="C38" i="10"/>
  <c r="H38" i="10" s="1"/>
  <c r="E35" i="10"/>
  <c r="E49" i="10" s="1"/>
  <c r="D35" i="10"/>
  <c r="D49" i="10" s="1"/>
  <c r="E28" i="10"/>
  <c r="D28" i="10"/>
  <c r="C28" i="10"/>
  <c r="H28" i="10" s="1"/>
  <c r="E26" i="10"/>
  <c r="D26" i="10"/>
  <c r="C26" i="10"/>
  <c r="E24" i="10"/>
  <c r="D24" i="10"/>
  <c r="C24" i="10"/>
  <c r="H24" i="10"/>
  <c r="E19" i="10"/>
  <c r="D19" i="10"/>
  <c r="C19" i="10"/>
  <c r="E17" i="10"/>
  <c r="D17" i="10"/>
  <c r="G71" i="9"/>
  <c r="F71" i="9"/>
  <c r="E71" i="9"/>
  <c r="I57" i="9"/>
  <c r="G57" i="9"/>
  <c r="F57" i="9"/>
  <c r="E57" i="9"/>
  <c r="I45" i="9"/>
  <c r="G45" i="9"/>
  <c r="F45" i="9"/>
  <c r="E45" i="9"/>
  <c r="I41" i="9"/>
  <c r="G41" i="9"/>
  <c r="F41" i="9"/>
  <c r="E41" i="9"/>
  <c r="I38" i="9"/>
  <c r="I52" i="9" s="1"/>
  <c r="G38" i="9"/>
  <c r="G52" i="9" s="1"/>
  <c r="F38" i="9"/>
  <c r="E38" i="9"/>
  <c r="E52" i="9" s="1"/>
  <c r="I31" i="9"/>
  <c r="G31" i="9"/>
  <c r="F31" i="9"/>
  <c r="E31" i="9"/>
  <c r="I26" i="9"/>
  <c r="G26" i="9"/>
  <c r="F26" i="9"/>
  <c r="E26" i="9"/>
  <c r="I24" i="9"/>
  <c r="G24" i="9"/>
  <c r="F24" i="9"/>
  <c r="E24" i="9"/>
  <c r="I19" i="9"/>
  <c r="G19" i="9"/>
  <c r="F19" i="9"/>
  <c r="E19" i="9"/>
  <c r="E35" i="9" s="1"/>
  <c r="E59" i="9" s="1"/>
  <c r="E73" i="9" s="1"/>
  <c r="K12" i="1"/>
  <c r="L12" i="1" s="1"/>
  <c r="K58" i="1"/>
  <c r="L58" i="1" s="1"/>
  <c r="C24" i="1"/>
  <c r="C71" i="1"/>
  <c r="G71" i="1"/>
  <c r="I71" i="1"/>
  <c r="E71" i="1"/>
  <c r="I57" i="1"/>
  <c r="G57" i="1"/>
  <c r="I31" i="1"/>
  <c r="G31" i="1"/>
  <c r="I26" i="1"/>
  <c r="G26" i="1"/>
  <c r="I24" i="1"/>
  <c r="G24" i="1"/>
  <c r="I19" i="1"/>
  <c r="G19" i="1"/>
  <c r="F37" i="4"/>
  <c r="F51" i="4" s="1"/>
  <c r="F58" i="4" s="1"/>
  <c r="F72" i="4" s="1"/>
  <c r="F40" i="4"/>
  <c r="F44" i="4"/>
  <c r="E56" i="4"/>
  <c r="F56" i="4"/>
  <c r="C56" i="4"/>
  <c r="E70" i="4"/>
  <c r="F70" i="4"/>
  <c r="C70" i="4"/>
  <c r="G69" i="4"/>
  <c r="H69" i="4" s="1"/>
  <c r="G68" i="4"/>
  <c r="H68" i="4" s="1"/>
  <c r="G67" i="4"/>
  <c r="H67" i="4" s="1"/>
  <c r="H66" i="4"/>
  <c r="H70" i="4" s="1"/>
  <c r="G65" i="4"/>
  <c r="H65" i="4" s="1"/>
  <c r="G64" i="4"/>
  <c r="H64" i="4" s="1"/>
  <c r="G61" i="4"/>
  <c r="H61" i="4" s="1"/>
  <c r="G60" i="4"/>
  <c r="H60" i="4" s="1"/>
  <c r="H55" i="4"/>
  <c r="G54" i="4"/>
  <c r="H54" i="4" s="1"/>
  <c r="G53" i="4"/>
  <c r="H53" i="4" s="1"/>
  <c r="G50" i="4"/>
  <c r="H50" i="4" s="1"/>
  <c r="G49" i="4"/>
  <c r="H36" i="4"/>
  <c r="G31" i="4"/>
  <c r="G33" i="4"/>
  <c r="H33" i="4" s="1"/>
  <c r="G32" i="4"/>
  <c r="E30" i="4"/>
  <c r="F30" i="4"/>
  <c r="C30" i="4"/>
  <c r="E25" i="4"/>
  <c r="F25" i="4"/>
  <c r="C25" i="4"/>
  <c r="E23" i="4"/>
  <c r="F23" i="4"/>
  <c r="C23" i="4"/>
  <c r="E18" i="4"/>
  <c r="F18" i="4"/>
  <c r="C18" i="4"/>
  <c r="E57" i="1"/>
  <c r="C57" i="1"/>
  <c r="E31" i="1"/>
  <c r="C31" i="1"/>
  <c r="E26" i="1"/>
  <c r="C26" i="1"/>
  <c r="E24" i="1"/>
  <c r="E19" i="1"/>
  <c r="C19" i="1"/>
  <c r="C35" i="1" s="1"/>
  <c r="E49" i="11"/>
  <c r="C49" i="11"/>
  <c r="H35" i="11"/>
  <c r="G49" i="12"/>
  <c r="F49" i="12"/>
  <c r="C49" i="12"/>
  <c r="G32" i="12"/>
  <c r="G56" i="12" s="1"/>
  <c r="G70" i="12" s="1"/>
  <c r="K17" i="12"/>
  <c r="H19" i="10"/>
  <c r="C49" i="10"/>
  <c r="H35" i="10"/>
  <c r="H26" i="10"/>
  <c r="H32" i="10" s="1"/>
  <c r="K57" i="1"/>
  <c r="L57" i="1" s="1"/>
  <c r="L59" i="1" s="1"/>
  <c r="E51" i="4"/>
  <c r="F34" i="4"/>
  <c r="E34" i="4"/>
  <c r="G30" i="4"/>
  <c r="E52" i="1"/>
  <c r="I52" i="1"/>
  <c r="G35" i="1"/>
  <c r="I35" i="1"/>
  <c r="I59" i="1" s="1"/>
  <c r="I73" i="1" s="1"/>
  <c r="G35" i="9"/>
  <c r="G59" i="9" s="1"/>
  <c r="G73" i="9" s="1"/>
  <c r="F35" i="9"/>
  <c r="I35" i="9"/>
  <c r="I59" i="9" s="1"/>
  <c r="I73" i="9" s="1"/>
  <c r="C32" i="12"/>
  <c r="C56" i="12" s="1"/>
  <c r="F32" i="12"/>
  <c r="F56" i="12"/>
  <c r="F70" i="12" s="1"/>
  <c r="D32" i="12"/>
  <c r="D56" i="12" s="1"/>
  <c r="D70" i="12" s="1"/>
  <c r="C32" i="11"/>
  <c r="E32" i="11"/>
  <c r="E56" i="11" s="1"/>
  <c r="E70" i="11" s="1"/>
  <c r="D32" i="11"/>
  <c r="C32" i="10"/>
  <c r="E32" i="10"/>
  <c r="E56" i="10"/>
  <c r="E70" i="10" s="1"/>
  <c r="D32" i="10"/>
  <c r="D56" i="10" s="1"/>
  <c r="D70" i="10" s="1"/>
  <c r="C56" i="10"/>
  <c r="C51" i="4"/>
  <c r="E35" i="1"/>
  <c r="H32" i="11"/>
  <c r="E59" i="1"/>
  <c r="E58" i="4"/>
  <c r="E72" i="4"/>
  <c r="C70" i="12"/>
  <c r="C70" i="10"/>
  <c r="E73" i="1"/>
  <c r="K49" i="12" l="1"/>
  <c r="K68" i="12"/>
  <c r="I56" i="12"/>
  <c r="H70" i="11"/>
  <c r="AC57" i="9"/>
  <c r="AD57" i="9"/>
  <c r="AD71" i="9"/>
  <c r="F52" i="9"/>
  <c r="X59" i="9"/>
  <c r="X73" i="9" s="1"/>
  <c r="AA35" i="9"/>
  <c r="AA59" i="9" s="1"/>
  <c r="AA73" i="9" s="1"/>
  <c r="AC71" i="9"/>
  <c r="S59" i="9"/>
  <c r="S73" i="9" s="1"/>
  <c r="W52" i="9"/>
  <c r="W59" i="9" s="1"/>
  <c r="W73" i="9" s="1"/>
  <c r="U52" i="9"/>
  <c r="N59" i="9"/>
  <c r="N73" i="9" s="1"/>
  <c r="L17" i="1"/>
  <c r="G58" i="4"/>
  <c r="F70" i="10"/>
  <c r="I70" i="12"/>
  <c r="G73" i="1"/>
  <c r="L52" i="9"/>
  <c r="L59" i="9" s="1"/>
  <c r="L73" i="9" s="1"/>
  <c r="C34" i="4"/>
  <c r="H59" i="9"/>
  <c r="H73" i="9" s="1"/>
  <c r="U59" i="9"/>
  <c r="U73" i="9" s="1"/>
  <c r="H56" i="11"/>
  <c r="C56" i="11"/>
  <c r="C70" i="11" s="1"/>
  <c r="F70" i="11"/>
  <c r="C52" i="1"/>
  <c r="C59" i="1" s="1"/>
  <c r="C73" i="1" s="1"/>
  <c r="K17" i="1"/>
  <c r="K32" i="12"/>
  <c r="K56" i="12" s="1"/>
  <c r="K70" i="12" s="1"/>
  <c r="F59" i="9"/>
  <c r="F73" i="9" s="1"/>
  <c r="H49" i="10"/>
  <c r="H56" i="10" s="1"/>
  <c r="H70" i="10" s="1"/>
  <c r="AD52" i="9" l="1"/>
  <c r="AC52" i="9"/>
  <c r="AC35" i="9"/>
  <c r="AD35" i="9"/>
  <c r="AC59" i="9"/>
  <c r="AC73" i="9" s="1"/>
  <c r="C58" i="4"/>
  <c r="C72" i="4" s="1"/>
  <c r="AD59" i="9" l="1"/>
  <c r="AD73" i="9" s="1"/>
  <c r="G72" i="4"/>
  <c r="H58" i="4"/>
  <c r="H72" i="4" s="1"/>
  <c r="D71" i="1" l="1"/>
  <c r="D73" i="1" s="1"/>
  <c r="L73" i="1" l="1"/>
  <c r="K73" i="1"/>
</calcChain>
</file>

<file path=xl/sharedStrings.xml><?xml version="1.0" encoding="utf-8"?>
<sst xmlns="http://schemas.openxmlformats.org/spreadsheetml/2006/main" count="832" uniqueCount="191">
  <si>
    <t>Megnevezés</t>
  </si>
  <si>
    <t>Rovat- kód</t>
  </si>
  <si>
    <t>B111</t>
  </si>
  <si>
    <t>Helyi önkorm.-ok működésének ált.támogatása</t>
  </si>
  <si>
    <t>B112</t>
  </si>
  <si>
    <t>Települési önkorm.-ok egyes köznev.-i fel.tám-a</t>
  </si>
  <si>
    <t>B113</t>
  </si>
  <si>
    <t>Tel.önkorm.-ok szoc.és gyermekj.fel.tám-a</t>
  </si>
  <si>
    <t>B114</t>
  </si>
  <si>
    <t>Tel.önkorm.-ok kulturális feladatainak tám-a</t>
  </si>
  <si>
    <t>B115</t>
  </si>
  <si>
    <t>Működési célú központosított előirányzatok</t>
  </si>
  <si>
    <t>B116</t>
  </si>
  <si>
    <t>Helyi önkormányzatok kiegészítő támogatása</t>
  </si>
  <si>
    <t>B1</t>
  </si>
  <si>
    <t>Műk.célú támogatások államháztartáson belülről</t>
  </si>
  <si>
    <t>B341</t>
  </si>
  <si>
    <t>Vagyoni típusú adók</t>
  </si>
  <si>
    <t>B351</t>
  </si>
  <si>
    <t>Értékesítési és forgalmi adók</t>
  </si>
  <si>
    <t>Ebből:         - Állandó jell.végz.tev.m.iparűzési adó</t>
  </si>
  <si>
    <t xml:space="preserve">                                - Magánszem.kommunális adója</t>
  </si>
  <si>
    <t xml:space="preserve">                                - Idegenforgalmi adó</t>
  </si>
  <si>
    <t xml:space="preserve">                                - Telekadó</t>
  </si>
  <si>
    <t>B354</t>
  </si>
  <si>
    <t>Gépjárműadók</t>
  </si>
  <si>
    <t>Ebből:         - Helyi önk.-okat megillető gépjárműadó</t>
  </si>
  <si>
    <t>B3</t>
  </si>
  <si>
    <t>Közhatalmi bevételek összesen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</si>
  <si>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</si>
  <si>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</si>
  <si>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</si>
  <si>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</si>
  <si>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</si>
  <si>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</si>
  <si>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</si>
  <si>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</si>
  <si>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</si>
  <si>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</si>
  <si>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Készletértékesítés</t>
  </si>
  <si>
    <t>Szolgáltatások ellenértéke</t>
  </si>
  <si>
    <t>Közvetített szolgáltatások ellenértéke</t>
  </si>
  <si>
    <t>Tulajdonosi bevételek</t>
  </si>
  <si>
    <t>Ellátási díjak</t>
  </si>
  <si>
    <t>Kiszámlázott ÁFA</t>
  </si>
  <si>
    <t>ÁFA visszatérítése</t>
  </si>
  <si>
    <t>Kamatbevételek</t>
  </si>
  <si>
    <t>Egyéb pü-i műveletek bevételei</t>
  </si>
  <si>
    <t>Egyéb működési bevételek</t>
  </si>
  <si>
    <t>B4</t>
  </si>
  <si>
    <t>Működési bevételek összesen</t>
  </si>
  <si>
    <t>B363</t>
  </si>
  <si>
    <t>Egyéb közhatalmi bevételek</t>
  </si>
  <si>
    <t>Ebből:       - Önkorm-okat megillető helyi bírság</t>
  </si>
  <si>
    <t xml:space="preserve">                    - Helyi adópótlék, adóbírság</t>
  </si>
  <si>
    <t xml:space="preserve">                    - Egyéb helyi közhatalmi bevételek</t>
  </si>
  <si>
    <t>Ebből:            - Alakalmazottak téítési díjbevételei</t>
  </si>
  <si>
    <t>Ebből:            - Intézményi ellátási díjak</t>
  </si>
  <si>
    <t xml:space="preserve">                     - Önk-i e.helységek bérbeadásának bev.</t>
  </si>
  <si>
    <t xml:space="preserve">                     - Önkorm-i lakások lakbérbevétele</t>
  </si>
  <si>
    <t>Ebből:         - Önkorm.-ok üzemeltetésbe adásból származó bevétele</t>
  </si>
  <si>
    <t xml:space="preserve">  B4041341</t>
  </si>
  <si>
    <t xml:space="preserve">  B4041342</t>
  </si>
  <si>
    <t xml:space="preserve">      B40211</t>
  </si>
  <si>
    <t xml:space="preserve">      B40511</t>
  </si>
  <si>
    <t>B61</t>
  </si>
  <si>
    <t>B62</t>
  </si>
  <si>
    <t>B63</t>
  </si>
  <si>
    <t>B6</t>
  </si>
  <si>
    <t>Működési célú átvett pénzeszközök összesen</t>
  </si>
  <si>
    <t>M.célú garancia és kez.váll.szárm.megt.áht.kív.</t>
  </si>
  <si>
    <t>Egyéb működési célú átvett pénzeszközök</t>
  </si>
  <si>
    <t>B811</t>
  </si>
  <si>
    <t>B812</t>
  </si>
  <si>
    <t>B813</t>
  </si>
  <si>
    <t>B814</t>
  </si>
  <si>
    <t>B815</t>
  </si>
  <si>
    <t>B816</t>
  </si>
  <si>
    <t>B817</t>
  </si>
  <si>
    <t>B818</t>
  </si>
  <si>
    <t>B82</t>
  </si>
  <si>
    <t>B83</t>
  </si>
  <si>
    <t>Küldöldi finanszírozás bevételei</t>
  </si>
  <si>
    <t>Hitel és kölcsönfelvétel áht-n kívülről</t>
  </si>
  <si>
    <t>Belföldi értékpapírok bevételei</t>
  </si>
  <si>
    <t>Maradvány igénybevétele</t>
  </si>
  <si>
    <t>Államháztartáson beüli megelőlegezések</t>
  </si>
  <si>
    <t>Államháztartáson beüli megelőleg. törlesztése</t>
  </si>
  <si>
    <t>Bérletek megszüntetése</t>
  </si>
  <si>
    <t>Központi kv-i sajátos finanszírozási bevételek</t>
  </si>
  <si>
    <t>Központi, irányítószervi támogatás</t>
  </si>
  <si>
    <t>B8</t>
  </si>
  <si>
    <t>Finanszírozási bevételek összesen</t>
  </si>
  <si>
    <t>Működési bevételek mindösszesen</t>
  </si>
  <si>
    <t xml:space="preserve">    B404131</t>
  </si>
  <si>
    <t xml:space="preserve">     B34111</t>
  </si>
  <si>
    <t xml:space="preserve">      B34112</t>
  </si>
  <si>
    <t xml:space="preserve">      B34113</t>
  </si>
  <si>
    <t xml:space="preserve">      B34114</t>
  </si>
  <si>
    <t xml:space="preserve">    B351121</t>
  </si>
  <si>
    <t xml:space="preserve">    B354121</t>
  </si>
  <si>
    <t xml:space="preserve">      B36126</t>
  </si>
  <si>
    <t xml:space="preserve">      B36128</t>
  </si>
  <si>
    <t xml:space="preserve">      B36129</t>
  </si>
  <si>
    <t>e Forint</t>
  </si>
  <si>
    <t>Kötelező feladatok</t>
  </si>
  <si>
    <t>Működési kv-i bevételek összesen (B1+B3+B4+B6)</t>
  </si>
  <si>
    <t>Adóssághoz nem kapcs.szárm.ügyletek bev.</t>
  </si>
  <si>
    <t>Települési önkorm.-ok egyes köznev.-i fel.tám.</t>
  </si>
  <si>
    <t>M.célú visszatérítendő t.,kölcs.,visszatér.áht.k.</t>
  </si>
  <si>
    <t>Ebből:                      - Építményadó</t>
  </si>
  <si>
    <t xml:space="preserve"> </t>
  </si>
  <si>
    <t>Ebből:          - Önkorm-okat megillető helyi bírság</t>
  </si>
  <si>
    <t>Önként váll.felad.</t>
  </si>
  <si>
    <t>Állami feladatok</t>
  </si>
  <si>
    <t>Ebből:       - Helyi önk.-okat megillető gépjárműadó</t>
  </si>
  <si>
    <t>Ebből:                   - Építményadó</t>
  </si>
  <si>
    <t xml:space="preserve">                               - Telekadó</t>
  </si>
  <si>
    <t xml:space="preserve">                               - Idegenforgalmi adó</t>
  </si>
  <si>
    <t xml:space="preserve">                               - Magánszem.kommunális adója</t>
  </si>
  <si>
    <t>Kötelező feladat</t>
  </si>
  <si>
    <t>Óvoda</t>
  </si>
  <si>
    <t>Műv.Ház</t>
  </si>
  <si>
    <t>Polg.    Hivatal</t>
  </si>
  <si>
    <t>Önkormány- zat</t>
  </si>
  <si>
    <t xml:space="preserve">      B34111</t>
  </si>
  <si>
    <t>Önkormányzatok és hivatalok jogalkotó és igazgazási tev.</t>
  </si>
  <si>
    <t>Adó,- vám,- és jövedéki igazgatás</t>
  </si>
  <si>
    <t>Közterület rendjének fenntartása</t>
  </si>
  <si>
    <t>Nemzetiségi óvodai nevfelés, ellátás szakmai feladatai</t>
  </si>
  <si>
    <t>Óvodai intézményi étkezés</t>
  </si>
  <si>
    <t>Felnőtt intézményi étkezés</t>
  </si>
  <si>
    <t>Könyvtári szolgáltatások</t>
  </si>
  <si>
    <t>Közművelő -dés</t>
  </si>
  <si>
    <t>Rendezvé -nyek</t>
  </si>
  <si>
    <t>Ingatlan bérbeadás</t>
  </si>
  <si>
    <t>Választá- sok</t>
  </si>
  <si>
    <t>Orvosi ügyelet</t>
  </si>
  <si>
    <t>Foglalko-zás eü.</t>
  </si>
  <si>
    <t>Beruházások</t>
  </si>
  <si>
    <t>Iskolai intézményi étkeztetés</t>
  </si>
  <si>
    <t>Város és Községgazdál- kodás</t>
  </si>
  <si>
    <t>Közfoglalkoz- tatás</t>
  </si>
  <si>
    <t>Közvilágítás</t>
  </si>
  <si>
    <t>Szennyvíz elvezetés és kezelés</t>
  </si>
  <si>
    <t>Hulladékgaz- dálkodás</t>
  </si>
  <si>
    <t>Segélyek</t>
  </si>
  <si>
    <t>Szociális ellátások</t>
  </si>
  <si>
    <t>Egészségügy ellátások</t>
  </si>
  <si>
    <t>Állat egészségügy</t>
  </si>
  <si>
    <t>Civil szervezetek támogatása</t>
  </si>
  <si>
    <t>Folyóirat kiadás</t>
  </si>
  <si>
    <t>Lakó és nem lakóingatlan bérbeadás</t>
  </si>
  <si>
    <t>Járóbeteg ellátás (egészségház)</t>
  </si>
  <si>
    <t>Önkormányza- tok és hivatalok jogalkotó és igazgazási tev.</t>
  </si>
  <si>
    <t>5.1.3.sz.melléklet</t>
  </si>
  <si>
    <t>B13</t>
  </si>
  <si>
    <t>M.célú garancia és kez.váll.szárm.megt.áht.bel.</t>
  </si>
  <si>
    <t>B14</t>
  </si>
  <si>
    <t>B15</t>
  </si>
  <si>
    <t>B16</t>
  </si>
  <si>
    <t>Egyéb műk.c.támogatások bevétele áht.belülről</t>
  </si>
  <si>
    <t>M.célú visszatérítendő t.kölcs.,visszatér.áht.b.</t>
  </si>
  <si>
    <t>M.célú visszatérítendő tám., k.igénybev.áht.b.</t>
  </si>
  <si>
    <t>Intézmény finanszírozás</t>
  </si>
  <si>
    <t>Önkormány- zatok elszámolásai a központi költségvetéssel</t>
  </si>
  <si>
    <t>Ebből:                    - Építményadó</t>
  </si>
  <si>
    <t>Pilisborosjenő Község Önkormányzatának 2016. évi működési bevételek előirányzatai intézményenként</t>
  </si>
  <si>
    <t>Pilisborosjenő Község Önkormányzatának 2016. évi működési bevételek előirányzatai (Önkormányzat)</t>
  </si>
  <si>
    <t>Pilisborosjenői Polgármesteri Hivatal 2016. évi működési bevételek előirányzatai</t>
  </si>
  <si>
    <t>Pilisborosjenői Mesevölgy Óvoda 2016. évi működési bevételek előirányzatai</t>
  </si>
  <si>
    <t>Reichel József Művelődési Ház és Könyvtár 2016. évi működési bevételek előirányzatai</t>
  </si>
  <si>
    <t>B355</t>
  </si>
  <si>
    <t>Egyéb áruhasználati és szolgáltatási adó</t>
  </si>
  <si>
    <t>B355115</t>
  </si>
  <si>
    <t>Talajterhelési díj</t>
  </si>
  <si>
    <t>B355121</t>
  </si>
  <si>
    <t>Idegenforgalmi adó (tartózkodás utáni)</t>
  </si>
  <si>
    <t>Pilisborosjenő Község Önkormányzatának 2016. évi működési bevételeinek előirányzatai feladatonként</t>
  </si>
  <si>
    <t>Pilisborosjenő, 2017. április 27.</t>
  </si>
  <si>
    <t>Összesen eredeti ei.</t>
  </si>
  <si>
    <t>Összesen módosított ei.</t>
  </si>
  <si>
    <t>Eredeti ei.</t>
  </si>
  <si>
    <t>Módosított ei.</t>
  </si>
  <si>
    <t>B65</t>
  </si>
  <si>
    <t>Betétek megszüntetése</t>
  </si>
  <si>
    <t>4. sz.melléklet</t>
  </si>
  <si>
    <t>4.1. sz.melléklet</t>
  </si>
  <si>
    <t>4.1.1.sz.melléklet</t>
  </si>
  <si>
    <t>4.1.2.sz.melléklet</t>
  </si>
  <si>
    <t>4.1.4.sz.melléklet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</si>
</sst>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1" fillId="0" borderId="5" xfId="0" applyFont="1" applyBorder="1"/>
    <xf numFmtId="0" fontId="1" fillId="0" borderId="6" xfId="0" applyFont="1" applyBorder="1"/>
    <xf numFmtId="0" fontId="0" fillId="0" borderId="10" xfId="0" applyBorder="1"/>
    <xf numFmtId="0" fontId="0" fillId="0" borderId="11" xfId="0" applyBorder="1"/>
    <xf numFmtId="0" fontId="5" fillId="0" borderId="2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9" xfId="0" applyFont="1" applyBorder="1"/>
    <xf numFmtId="0" fontId="5" fillId="0" borderId="8" xfId="0" applyFont="1" applyBorder="1"/>
    <xf numFmtId="0" fontId="0" fillId="0" borderId="14" xfId="0" applyBorder="1"/>
    <xf numFmtId="0" fontId="0" fillId="0" borderId="15" xfId="0" applyBorder="1"/>
    <xf numFmtId="0" fontId="1" fillId="0" borderId="0" xfId="0" applyFont="1"/>
    <xf numFmtId="0" fontId="1" fillId="0" borderId="0" xfId="0" applyFont="1" applyAlignment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0" fillId="0" borderId="4" xfId="0" applyNumberFormat="1" applyBorder="1"/>
    <xf numFmtId="3" fontId="0" fillId="0" borderId="12" xfId="0" applyNumberFormat="1" applyBorder="1"/>
    <xf numFmtId="3" fontId="0" fillId="0" borderId="1" xfId="0" applyNumberFormat="1" applyBorder="1"/>
    <xf numFmtId="3" fontId="0" fillId="0" borderId="17" xfId="0" applyNumberFormat="1" applyBorder="1"/>
    <xf numFmtId="3" fontId="0" fillId="0" borderId="9" xfId="0" applyNumberFormat="1" applyBorder="1"/>
    <xf numFmtId="3" fontId="1" fillId="0" borderId="6" xfId="0" applyNumberFormat="1" applyFont="1" applyBorder="1"/>
    <xf numFmtId="3" fontId="1" fillId="0" borderId="16" xfId="0" applyNumberFormat="1" applyFont="1" applyBorder="1"/>
    <xf numFmtId="3" fontId="5" fillId="0" borderId="1" xfId="0" applyNumberFormat="1" applyFont="1" applyBorder="1"/>
    <xf numFmtId="3" fontId="0" fillId="0" borderId="11" xfId="0" applyNumberFormat="1" applyBorder="1"/>
    <xf numFmtId="3" fontId="0" fillId="0" borderId="13" xfId="0" applyNumberFormat="1" applyBorder="1"/>
    <xf numFmtId="3" fontId="4" fillId="0" borderId="6" xfId="0" applyNumberFormat="1" applyFont="1" applyBorder="1"/>
    <xf numFmtId="3" fontId="4" fillId="0" borderId="16" xfId="0" applyNumberFormat="1" applyFon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7" xfId="0" applyNumberFormat="1" applyBorder="1"/>
    <xf numFmtId="3" fontId="0" fillId="0" borderId="15" xfId="0" applyNumberFormat="1" applyBorder="1"/>
    <xf numFmtId="3" fontId="0" fillId="0" borderId="21" xfId="0" applyNumberFormat="1" applyBorder="1"/>
    <xf numFmtId="0" fontId="0" fillId="0" borderId="0" xfId="0" applyFill="1"/>
    <xf numFmtId="3" fontId="0" fillId="0" borderId="0" xfId="0" applyNumberFormat="1" applyFill="1"/>
    <xf numFmtId="3" fontId="3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2" fillId="0" borderId="6" xfId="0" applyNumberFormat="1" applyFont="1" applyFill="1" applyBorder="1" applyAlignment="1">
      <alignment horizontal="center" vertical="center" wrapText="1"/>
    </xf>
    <xf numFmtId="0" fontId="0" fillId="0" borderId="14" xfId="0" applyFill="1" applyBorder="1"/>
    <xf numFmtId="0" fontId="0" fillId="0" borderId="15" xfId="0" applyFill="1" applyBorder="1"/>
    <xf numFmtId="3" fontId="0" fillId="0" borderId="15" xfId="0" applyNumberFormat="1" applyFill="1" applyBorder="1"/>
    <xf numFmtId="3" fontId="0" fillId="0" borderId="18" xfId="0" applyNumberFormat="1" applyFill="1" applyBorder="1"/>
    <xf numFmtId="0" fontId="0" fillId="0" borderId="2" xfId="0" applyFill="1" applyBorder="1"/>
    <xf numFmtId="0" fontId="0" fillId="0" borderId="1" xfId="0" applyFill="1" applyBorder="1"/>
    <xf numFmtId="3" fontId="0" fillId="0" borderId="1" xfId="0" applyNumberFormat="1" applyFill="1" applyBorder="1"/>
    <xf numFmtId="3" fontId="0" fillId="0" borderId="19" xfId="0" applyNumberFormat="1" applyFill="1" applyBorder="1"/>
    <xf numFmtId="0" fontId="0" fillId="0" borderId="8" xfId="0" applyFill="1" applyBorder="1"/>
    <xf numFmtId="0" fontId="0" fillId="0" borderId="9" xfId="0" applyFill="1" applyBorder="1"/>
    <xf numFmtId="3" fontId="0" fillId="0" borderId="9" xfId="0" applyNumberFormat="1" applyFill="1" applyBorder="1"/>
    <xf numFmtId="3" fontId="0" fillId="0" borderId="20" xfId="0" applyNumberFormat="1" applyFill="1" applyBorder="1"/>
    <xf numFmtId="3" fontId="0" fillId="0" borderId="21" xfId="0" applyNumberFormat="1" applyFill="1" applyBorder="1"/>
    <xf numFmtId="0" fontId="1" fillId="0" borderId="5" xfId="0" applyFont="1" applyFill="1" applyBorder="1"/>
    <xf numFmtId="0" fontId="1" fillId="0" borderId="6" xfId="0" applyFont="1" applyFill="1" applyBorder="1"/>
    <xf numFmtId="3" fontId="1" fillId="0" borderId="6" xfId="0" applyNumberFormat="1" applyFont="1" applyFill="1" applyBorder="1"/>
    <xf numFmtId="3" fontId="0" fillId="0" borderId="7" xfId="0" applyNumberFormat="1" applyFill="1" applyBorder="1"/>
    <xf numFmtId="0" fontId="0" fillId="0" borderId="3" xfId="0" applyFill="1" applyBorder="1"/>
    <xf numFmtId="0" fontId="0" fillId="0" borderId="4" xfId="0" applyFill="1" applyBorder="1"/>
    <xf numFmtId="3" fontId="0" fillId="0" borderId="4" xfId="0" applyNumberFormat="1" applyFill="1" applyBorder="1"/>
    <xf numFmtId="3" fontId="0" fillId="0" borderId="12" xfId="0" applyNumberFormat="1" applyFill="1" applyBorder="1"/>
    <xf numFmtId="3" fontId="0" fillId="0" borderId="17" xfId="0" applyNumberFormat="1" applyFill="1" applyBorder="1"/>
    <xf numFmtId="0" fontId="5" fillId="0" borderId="2" xfId="0" applyFont="1" applyFill="1" applyBorder="1"/>
    <xf numFmtId="0" fontId="5" fillId="0" borderId="1" xfId="0" applyFont="1" applyFill="1" applyBorder="1"/>
    <xf numFmtId="3" fontId="5" fillId="0" borderId="1" xfId="0" applyNumberFormat="1" applyFont="1" applyFill="1" applyBorder="1"/>
    <xf numFmtId="3" fontId="5" fillId="0" borderId="17" xfId="0" applyNumberFormat="1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3" fontId="5" fillId="0" borderId="9" xfId="0" applyNumberFormat="1" applyFont="1" applyFill="1" applyBorder="1"/>
    <xf numFmtId="3" fontId="1" fillId="0" borderId="16" xfId="0" applyNumberFormat="1" applyFont="1" applyFill="1" applyBorder="1"/>
    <xf numFmtId="0" fontId="5" fillId="0" borderId="1" xfId="0" applyFont="1" applyFill="1" applyBorder="1" applyAlignment="1">
      <alignment wrapText="1"/>
    </xf>
    <xf numFmtId="0" fontId="0" fillId="0" borderId="10" xfId="0" applyFill="1" applyBorder="1"/>
    <xf numFmtId="0" fontId="0" fillId="0" borderId="11" xfId="0" applyFill="1" applyBorder="1"/>
    <xf numFmtId="3" fontId="0" fillId="0" borderId="11" xfId="0" applyNumberFormat="1" applyFill="1" applyBorder="1"/>
    <xf numFmtId="3" fontId="0" fillId="0" borderId="13" xfId="0" applyNumberFormat="1" applyFill="1" applyBorder="1"/>
    <xf numFmtId="3" fontId="4" fillId="0" borderId="6" xfId="0" applyNumberFormat="1" applyFont="1" applyFill="1" applyBorder="1"/>
    <xf numFmtId="3" fontId="4" fillId="0" borderId="16" xfId="0" applyNumberFormat="1" applyFont="1" applyFill="1" applyBorder="1"/>
    <xf numFmtId="0" fontId="0" fillId="0" borderId="22" xfId="0" applyFill="1" applyBorder="1"/>
    <xf numFmtId="0" fontId="0" fillId="0" borderId="23" xfId="0" applyFill="1" applyBorder="1"/>
    <xf numFmtId="3" fontId="1" fillId="0" borderId="7" xfId="0" applyNumberFormat="1" applyFont="1" applyBorder="1"/>
    <xf numFmtId="3" fontId="4" fillId="0" borderId="7" xfId="0" applyNumberFormat="1" applyFont="1" applyBorder="1"/>
    <xf numFmtId="3" fontId="2" fillId="0" borderId="16" xfId="0" applyNumberFormat="1" applyFont="1" applyFill="1" applyBorder="1" applyAlignment="1">
      <alignment horizontal="center" vertical="center" wrapText="1"/>
    </xf>
    <xf numFmtId="3" fontId="0" fillId="0" borderId="24" xfId="0" applyNumberFormat="1" applyFill="1" applyBorder="1"/>
    <xf numFmtId="3" fontId="1" fillId="0" borderId="18" xfId="0" applyNumberFormat="1" applyFont="1" applyFill="1" applyBorder="1"/>
    <xf numFmtId="3" fontId="1" fillId="0" borderId="19" xfId="0" applyNumberFormat="1" applyFont="1" applyFill="1" applyBorder="1"/>
    <xf numFmtId="3" fontId="0" fillId="0" borderId="25" xfId="0" applyNumberFormat="1" applyFill="1" applyBorder="1"/>
    <xf numFmtId="3" fontId="1" fillId="0" borderId="26" xfId="0" applyNumberFormat="1" applyFont="1" applyFill="1" applyBorder="1"/>
    <xf numFmtId="3" fontId="1" fillId="0" borderId="7" xfId="0" applyNumberFormat="1" applyFont="1" applyFill="1" applyBorder="1"/>
    <xf numFmtId="0" fontId="0" fillId="0" borderId="2" xfId="0" applyFont="1" applyFill="1" applyBorder="1"/>
    <xf numFmtId="0" fontId="0" fillId="0" borderId="1" xfId="0" applyFont="1" applyFill="1" applyBorder="1"/>
    <xf numFmtId="3" fontId="0" fillId="0" borderId="12" xfId="0" applyNumberFormat="1" applyFont="1" applyFill="1" applyBorder="1"/>
    <xf numFmtId="3" fontId="1" fillId="0" borderId="20" xfId="0" applyNumberFormat="1" applyFont="1" applyFill="1" applyBorder="1"/>
    <xf numFmtId="3" fontId="4" fillId="0" borderId="7" xfId="0" applyNumberFormat="1" applyFont="1" applyFill="1" applyBorder="1"/>
    <xf numFmtId="3" fontId="1" fillId="0" borderId="0" xfId="0" applyNumberFormat="1" applyFont="1" applyFill="1"/>
    <xf numFmtId="3" fontId="0" fillId="0" borderId="27" xfId="0" applyNumberFormat="1" applyBorder="1"/>
    <xf numFmtId="3" fontId="0" fillId="0" borderId="0" xfId="0" applyNumberFormat="1" applyBorder="1"/>
    <xf numFmtId="3" fontId="0" fillId="0" borderId="28" xfId="0" applyNumberFormat="1" applyBorder="1"/>
    <xf numFmtId="3" fontId="0" fillId="0" borderId="29" xfId="0" applyNumberFormat="1" applyBorder="1"/>
    <xf numFmtId="3" fontId="1" fillId="0" borderId="6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8" fillId="0" borderId="1" xfId="0" applyFont="1" applyFill="1" applyBorder="1"/>
    <xf numFmtId="0" fontId="5" fillId="0" borderId="2" xfId="0" applyFont="1" applyFill="1" applyBorder="1" applyAlignment="1">
      <alignment horizontal="right"/>
    </xf>
    <xf numFmtId="3" fontId="8" fillId="0" borderId="1" xfId="0" applyNumberFormat="1" applyFont="1" applyFill="1" applyBorder="1"/>
    <xf numFmtId="0" fontId="8" fillId="0" borderId="10" xfId="0" applyFont="1" applyFill="1" applyBorder="1"/>
    <xf numFmtId="3" fontId="2" fillId="0" borderId="33" xfId="0" applyNumberFormat="1" applyFont="1" applyBorder="1" applyAlignment="1">
      <alignment horizontal="center" vertical="center" wrapText="1"/>
    </xf>
    <xf numFmtId="3" fontId="9" fillId="0" borderId="7" xfId="0" applyNumberFormat="1" applyFont="1" applyFill="1" applyBorder="1"/>
    <xf numFmtId="3" fontId="0" fillId="0" borderId="39" xfId="0" applyNumberFormat="1" applyBorder="1"/>
    <xf numFmtId="3" fontId="7" fillId="0" borderId="6" xfId="0" applyNumberFormat="1" applyFont="1" applyBorder="1" applyAlignment="1">
      <alignment horizontal="center" vertical="center" wrapText="1"/>
    </xf>
    <xf numFmtId="3" fontId="1" fillId="0" borderId="35" xfId="0" applyNumberFormat="1" applyFont="1" applyFill="1" applyBorder="1" applyAlignment="1">
      <alignment horizontal="center" vertical="center" wrapText="1"/>
    </xf>
    <xf numFmtId="3" fontId="6" fillId="0" borderId="35" xfId="0" applyNumberFormat="1" applyFont="1" applyFill="1" applyBorder="1" applyAlignment="1">
      <alignment horizontal="center" vertical="center" wrapText="1"/>
    </xf>
    <xf numFmtId="3" fontId="2" fillId="0" borderId="37" xfId="0" applyNumberFormat="1" applyFont="1" applyFill="1" applyBorder="1" applyAlignment="1">
      <alignment horizontal="center" vertical="center" wrapText="1"/>
    </xf>
    <xf numFmtId="3" fontId="2" fillId="0" borderId="38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3" fontId="2" fillId="0" borderId="34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31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3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center" vertical="center" wrapText="1"/>
    </xf>
    <xf numFmtId="3" fontId="1" fillId="0" borderId="35" xfId="0" applyNumberFormat="1" applyFont="1" applyBorder="1" applyAlignment="1">
      <alignment horizontal="center" vertical="center" wrapText="1"/>
    </xf>
    <xf numFmtId="3" fontId="6" fillId="0" borderId="33" xfId="0" applyNumberFormat="1" applyFont="1" applyBorder="1" applyAlignment="1">
      <alignment horizontal="center" vertical="center" wrapText="1"/>
    </xf>
    <xf numFmtId="3" fontId="6" fillId="0" borderId="35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tabSelected="1" zoomScaleNormal="100" workbookViewId="0">
      <selection activeCell="H2" sqref="H2"/>
    </sheetView>
  </sheetViews>
  <sheetFormatPr defaultRowHeight="15" x14ac:dyDescent="0.25"/>
  <cols>
    <col min="1" max="1" width="9.85546875" style="41" customWidth="1"/>
    <col min="2" max="2" width="45" style="41" customWidth="1"/>
    <col min="3" max="3" width="11" style="42" customWidth="1"/>
    <col min="4" max="4" width="12.5703125" style="42" customWidth="1"/>
    <col min="5" max="6" width="11" style="42" customWidth="1"/>
    <col min="7" max="7" width="11" style="99" customWidth="1"/>
    <col min="8" max="8" width="12.42578125" style="99" customWidth="1"/>
    <col min="9" max="18" width="11.7109375" customWidth="1"/>
    <col min="19" max="19" width="11.85546875" customWidth="1"/>
  </cols>
  <sheetData>
    <row r="1" spans="1:19" x14ac:dyDescent="0.25">
      <c r="G1" s="43"/>
      <c r="H1" s="43" t="s">
        <v>186</v>
      </c>
    </row>
    <row r="2" spans="1:19" x14ac:dyDescent="0.25">
      <c r="A2" s="125" t="s">
        <v>178</v>
      </c>
      <c r="B2" s="125"/>
      <c r="C2" s="125"/>
      <c r="D2" s="125"/>
      <c r="E2" s="125"/>
      <c r="F2" s="125"/>
      <c r="G2" s="125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5.75" thickBot="1" x14ac:dyDescent="0.3">
      <c r="G3" s="43"/>
      <c r="H3" s="43" t="s">
        <v>104</v>
      </c>
    </row>
    <row r="4" spans="1:19" ht="35.25" customHeight="1" thickBot="1" x14ac:dyDescent="0.3">
      <c r="A4" s="128" t="s">
        <v>1</v>
      </c>
      <c r="B4" s="126" t="s">
        <v>0</v>
      </c>
      <c r="C4" s="119" t="s">
        <v>105</v>
      </c>
      <c r="D4" s="120"/>
      <c r="E4" s="45" t="s">
        <v>113</v>
      </c>
      <c r="F4" s="87" t="s">
        <v>114</v>
      </c>
      <c r="G4" s="130" t="s">
        <v>180</v>
      </c>
      <c r="H4" s="117" t="s">
        <v>181</v>
      </c>
    </row>
    <row r="5" spans="1:19" ht="35.25" customHeight="1" thickBot="1" x14ac:dyDescent="0.3">
      <c r="A5" s="129"/>
      <c r="B5" s="127"/>
      <c r="C5" s="111" t="s">
        <v>182</v>
      </c>
      <c r="D5" s="111" t="s">
        <v>183</v>
      </c>
      <c r="E5" s="111" t="s">
        <v>182</v>
      </c>
      <c r="F5" s="111" t="s">
        <v>182</v>
      </c>
      <c r="G5" s="131"/>
      <c r="H5" s="118"/>
    </row>
    <row r="6" spans="1:19" x14ac:dyDescent="0.25">
      <c r="A6" s="46" t="s">
        <v>2</v>
      </c>
      <c r="B6" s="47" t="s">
        <v>3</v>
      </c>
      <c r="C6" s="48">
        <f>52417+136</f>
        <v>52553</v>
      </c>
      <c r="D6" s="48">
        <f>52417+136</f>
        <v>52553</v>
      </c>
      <c r="E6" s="88">
        <v>0</v>
      </c>
      <c r="F6" s="88">
        <v>0</v>
      </c>
      <c r="G6" s="89">
        <f>C6+E6+F6</f>
        <v>52553</v>
      </c>
      <c r="H6" s="89">
        <f>C6</f>
        <v>52553</v>
      </c>
    </row>
    <row r="7" spans="1:19" x14ac:dyDescent="0.25">
      <c r="A7" s="50" t="s">
        <v>4</v>
      </c>
      <c r="B7" s="51" t="s">
        <v>5</v>
      </c>
      <c r="C7" s="52">
        <v>65078</v>
      </c>
      <c r="D7" s="52">
        <v>73650</v>
      </c>
      <c r="E7" s="66">
        <v>0</v>
      </c>
      <c r="F7" s="66">
        <v>0</v>
      </c>
      <c r="G7" s="90">
        <f>SUM(C7:F7)-D7</f>
        <v>65078</v>
      </c>
      <c r="H7" s="90">
        <v>73650</v>
      </c>
    </row>
    <row r="8" spans="1:19" x14ac:dyDescent="0.25">
      <c r="A8" s="50" t="s">
        <v>6</v>
      </c>
      <c r="B8" s="51" t="s">
        <v>7</v>
      </c>
      <c r="C8" s="52">
        <v>39119</v>
      </c>
      <c r="D8" s="52">
        <v>40377</v>
      </c>
      <c r="E8" s="66">
        <v>0</v>
      </c>
      <c r="F8" s="66">
        <v>0</v>
      </c>
      <c r="G8" s="90">
        <f t="shared" ref="G8:G14" si="0">SUM(C8:F8)-D8</f>
        <v>39119</v>
      </c>
      <c r="H8" s="90">
        <v>40377</v>
      </c>
    </row>
    <row r="9" spans="1:19" x14ac:dyDescent="0.25">
      <c r="A9" s="50" t="s">
        <v>8</v>
      </c>
      <c r="B9" s="51" t="s">
        <v>9</v>
      </c>
      <c r="C9" s="52">
        <v>4178</v>
      </c>
      <c r="D9" s="52">
        <v>4484</v>
      </c>
      <c r="E9" s="66">
        <v>0</v>
      </c>
      <c r="F9" s="66">
        <v>0</v>
      </c>
      <c r="G9" s="90">
        <f t="shared" si="0"/>
        <v>4178</v>
      </c>
      <c r="H9" s="90">
        <v>4484</v>
      </c>
    </row>
    <row r="10" spans="1:19" x14ac:dyDescent="0.25">
      <c r="A10" s="50" t="s">
        <v>10</v>
      </c>
      <c r="B10" s="51" t="s">
        <v>11</v>
      </c>
      <c r="C10" s="52">
        <v>0</v>
      </c>
      <c r="D10" s="52">
        <v>2136</v>
      </c>
      <c r="E10" s="66">
        <v>0</v>
      </c>
      <c r="F10" s="66">
        <v>0</v>
      </c>
      <c r="G10" s="90">
        <f t="shared" si="0"/>
        <v>0</v>
      </c>
      <c r="H10" s="90">
        <v>2136</v>
      </c>
    </row>
    <row r="11" spans="1:19" x14ac:dyDescent="0.25">
      <c r="A11" s="54" t="s">
        <v>12</v>
      </c>
      <c r="B11" s="55" t="s">
        <v>13</v>
      </c>
      <c r="C11" s="56">
        <v>0</v>
      </c>
      <c r="D11" s="56">
        <v>0</v>
      </c>
      <c r="E11" s="66">
        <v>0</v>
      </c>
      <c r="F11" s="66">
        <v>0</v>
      </c>
      <c r="G11" s="90">
        <f t="shared" si="0"/>
        <v>0</v>
      </c>
      <c r="H11" s="90">
        <f t="shared" ref="H11:H14" si="1">C11</f>
        <v>0</v>
      </c>
    </row>
    <row r="12" spans="1:19" x14ac:dyDescent="0.25">
      <c r="A12" s="50" t="s">
        <v>156</v>
      </c>
      <c r="B12" s="51" t="s">
        <v>157</v>
      </c>
      <c r="C12" s="52">
        <v>0</v>
      </c>
      <c r="D12" s="52">
        <v>0</v>
      </c>
      <c r="E12" s="66">
        <v>0</v>
      </c>
      <c r="F12" s="67">
        <v>0</v>
      </c>
      <c r="G12" s="90">
        <f t="shared" si="0"/>
        <v>0</v>
      </c>
      <c r="H12" s="90">
        <f t="shared" si="1"/>
        <v>0</v>
      </c>
    </row>
    <row r="13" spans="1:19" x14ac:dyDescent="0.25">
      <c r="A13" s="50" t="s">
        <v>158</v>
      </c>
      <c r="B13" s="51" t="s">
        <v>162</v>
      </c>
      <c r="C13" s="52">
        <v>0</v>
      </c>
      <c r="D13" s="52">
        <v>0</v>
      </c>
      <c r="E13" s="66">
        <v>0</v>
      </c>
      <c r="F13" s="67">
        <v>0</v>
      </c>
      <c r="G13" s="90">
        <f t="shared" si="0"/>
        <v>0</v>
      </c>
      <c r="H13" s="90">
        <f t="shared" si="1"/>
        <v>0</v>
      </c>
    </row>
    <row r="14" spans="1:19" x14ac:dyDescent="0.25">
      <c r="A14" s="50" t="s">
        <v>159</v>
      </c>
      <c r="B14" s="51" t="s">
        <v>163</v>
      </c>
      <c r="C14" s="52">
        <v>0</v>
      </c>
      <c r="D14" s="52">
        <v>0</v>
      </c>
      <c r="E14" s="66">
        <v>0</v>
      </c>
      <c r="F14" s="67">
        <v>0</v>
      </c>
      <c r="G14" s="90">
        <f t="shared" si="0"/>
        <v>0</v>
      </c>
      <c r="H14" s="90">
        <f t="shared" si="1"/>
        <v>0</v>
      </c>
    </row>
    <row r="15" spans="1:19" ht="15.75" thickBot="1" x14ac:dyDescent="0.3">
      <c r="A15" s="83" t="s">
        <v>160</v>
      </c>
      <c r="B15" s="84" t="s">
        <v>161</v>
      </c>
      <c r="C15" s="56">
        <f>10333+193</f>
        <v>10526</v>
      </c>
      <c r="D15" s="56">
        <v>16138</v>
      </c>
      <c r="E15" s="66">
        <v>0</v>
      </c>
      <c r="F15" s="91">
        <v>0</v>
      </c>
      <c r="G15" s="92">
        <f>SUM(C15:F15)-D15</f>
        <v>10526</v>
      </c>
      <c r="H15" s="92">
        <v>16138</v>
      </c>
    </row>
    <row r="16" spans="1:19" ht="15.75" thickBot="1" x14ac:dyDescent="0.3">
      <c r="A16" s="59" t="s">
        <v>14</v>
      </c>
      <c r="B16" s="60" t="s">
        <v>15</v>
      </c>
      <c r="C16" s="61">
        <f t="shared" ref="C16:H16" si="2">SUM(C6:C15)</f>
        <v>171454</v>
      </c>
      <c r="D16" s="61">
        <f t="shared" si="2"/>
        <v>189338</v>
      </c>
      <c r="E16" s="61">
        <f t="shared" si="2"/>
        <v>0</v>
      </c>
      <c r="F16" s="75">
        <f t="shared" si="2"/>
        <v>0</v>
      </c>
      <c r="G16" s="93">
        <f t="shared" si="2"/>
        <v>171454</v>
      </c>
      <c r="H16" s="93">
        <f t="shared" si="2"/>
        <v>189338</v>
      </c>
    </row>
    <row r="17" spans="1:8" x14ac:dyDescent="0.25">
      <c r="A17" s="46"/>
      <c r="B17" s="47"/>
      <c r="C17" s="88"/>
      <c r="D17" s="88"/>
      <c r="E17" s="88"/>
      <c r="F17" s="88"/>
      <c r="G17" s="89"/>
      <c r="H17" s="89"/>
    </row>
    <row r="18" spans="1:8" s="18" customFormat="1" x14ac:dyDescent="0.25">
      <c r="A18" s="94" t="s">
        <v>16</v>
      </c>
      <c r="B18" s="95" t="s">
        <v>17</v>
      </c>
      <c r="C18" s="96">
        <f>C19+C20+C21+C22</f>
        <v>226389</v>
      </c>
      <c r="D18" s="96">
        <f>D19+D20+D21+D22</f>
        <v>226389</v>
      </c>
      <c r="E18" s="96">
        <f>E19+E20+E21+E22</f>
        <v>0</v>
      </c>
      <c r="F18" s="96">
        <f>F19+F20+F21+F22</f>
        <v>0</v>
      </c>
      <c r="G18" s="90">
        <f t="shared" ref="G18:G29" si="3">SUM(C18:F18)-D18</f>
        <v>226389</v>
      </c>
      <c r="H18" s="90">
        <f t="shared" ref="H18:H32" si="4">C18</f>
        <v>226389</v>
      </c>
    </row>
    <row r="19" spans="1:8" x14ac:dyDescent="0.25">
      <c r="A19" s="68" t="s">
        <v>95</v>
      </c>
      <c r="B19" s="69" t="s">
        <v>116</v>
      </c>
      <c r="C19" s="66">
        <v>100000</v>
      </c>
      <c r="D19" s="66">
        <v>100000</v>
      </c>
      <c r="E19" s="66">
        <v>0</v>
      </c>
      <c r="F19" s="66">
        <v>0</v>
      </c>
      <c r="G19" s="90">
        <f t="shared" si="3"/>
        <v>100000</v>
      </c>
      <c r="H19" s="90">
        <f t="shared" si="4"/>
        <v>100000</v>
      </c>
    </row>
    <row r="20" spans="1:8" x14ac:dyDescent="0.25">
      <c r="A20" s="68" t="s">
        <v>96</v>
      </c>
      <c r="B20" s="69" t="s">
        <v>117</v>
      </c>
      <c r="C20" s="66">
        <v>126329</v>
      </c>
      <c r="D20" s="66">
        <v>126329</v>
      </c>
      <c r="E20" s="66">
        <v>0</v>
      </c>
      <c r="F20" s="66">
        <v>0</v>
      </c>
      <c r="G20" s="90">
        <f t="shared" si="3"/>
        <v>126329</v>
      </c>
      <c r="H20" s="90">
        <f t="shared" si="4"/>
        <v>126329</v>
      </c>
    </row>
    <row r="21" spans="1:8" x14ac:dyDescent="0.25">
      <c r="A21" s="68" t="s">
        <v>97</v>
      </c>
      <c r="B21" s="69" t="s">
        <v>118</v>
      </c>
      <c r="C21" s="66">
        <v>0</v>
      </c>
      <c r="D21" s="66">
        <v>0</v>
      </c>
      <c r="E21" s="66">
        <v>0</v>
      </c>
      <c r="F21" s="66">
        <v>0</v>
      </c>
      <c r="G21" s="90">
        <f t="shared" si="3"/>
        <v>0</v>
      </c>
      <c r="H21" s="90">
        <f t="shared" si="4"/>
        <v>0</v>
      </c>
    </row>
    <row r="22" spans="1:8" x14ac:dyDescent="0.25">
      <c r="A22" s="68" t="s">
        <v>98</v>
      </c>
      <c r="B22" s="69" t="s">
        <v>119</v>
      </c>
      <c r="C22" s="66">
        <v>60</v>
      </c>
      <c r="D22" s="66">
        <v>60</v>
      </c>
      <c r="E22" s="66">
        <v>0</v>
      </c>
      <c r="F22" s="66">
        <v>0</v>
      </c>
      <c r="G22" s="90">
        <f t="shared" si="3"/>
        <v>60</v>
      </c>
      <c r="H22" s="90">
        <f t="shared" si="4"/>
        <v>60</v>
      </c>
    </row>
    <row r="23" spans="1:8" s="18" customFormat="1" x14ac:dyDescent="0.25">
      <c r="A23" s="94" t="s">
        <v>18</v>
      </c>
      <c r="B23" s="95" t="s">
        <v>19</v>
      </c>
      <c r="C23" s="96">
        <f>C24</f>
        <v>90000</v>
      </c>
      <c r="D23" s="96">
        <f>D24</f>
        <v>90000</v>
      </c>
      <c r="E23" s="96">
        <f>E24</f>
        <v>0</v>
      </c>
      <c r="F23" s="96">
        <f>F24</f>
        <v>0</v>
      </c>
      <c r="G23" s="90">
        <f t="shared" si="3"/>
        <v>90000</v>
      </c>
      <c r="H23" s="90">
        <f t="shared" si="4"/>
        <v>90000</v>
      </c>
    </row>
    <row r="24" spans="1:8" x14ac:dyDescent="0.25">
      <c r="A24" s="68" t="s">
        <v>99</v>
      </c>
      <c r="B24" s="69" t="s">
        <v>20</v>
      </c>
      <c r="C24" s="66">
        <v>90000</v>
      </c>
      <c r="D24" s="66">
        <v>90000</v>
      </c>
      <c r="E24" s="66">
        <v>0</v>
      </c>
      <c r="F24" s="66">
        <v>0</v>
      </c>
      <c r="G24" s="90">
        <f t="shared" si="3"/>
        <v>90000</v>
      </c>
      <c r="H24" s="90">
        <f t="shared" si="4"/>
        <v>90000</v>
      </c>
    </row>
    <row r="25" spans="1:8" s="18" customFormat="1" x14ac:dyDescent="0.25">
      <c r="A25" s="94" t="s">
        <v>24</v>
      </c>
      <c r="B25" s="95" t="s">
        <v>25</v>
      </c>
      <c r="C25" s="96">
        <f>C26</f>
        <v>10000</v>
      </c>
      <c r="D25" s="96">
        <f>D26</f>
        <v>10000</v>
      </c>
      <c r="E25" s="96">
        <f>E26</f>
        <v>0</v>
      </c>
      <c r="F25" s="96">
        <f>F26</f>
        <v>0</v>
      </c>
      <c r="G25" s="90">
        <f t="shared" si="3"/>
        <v>10000</v>
      </c>
      <c r="H25" s="90">
        <f t="shared" si="4"/>
        <v>10000</v>
      </c>
    </row>
    <row r="26" spans="1:8" x14ac:dyDescent="0.25">
      <c r="A26" s="68" t="s">
        <v>100</v>
      </c>
      <c r="B26" s="69" t="s">
        <v>115</v>
      </c>
      <c r="C26" s="66">
        <v>10000</v>
      </c>
      <c r="D26" s="66">
        <v>10000</v>
      </c>
      <c r="E26" s="66">
        <v>0</v>
      </c>
      <c r="F26" s="66">
        <v>0</v>
      </c>
      <c r="G26" s="90">
        <f t="shared" si="3"/>
        <v>10000</v>
      </c>
      <c r="H26" s="90">
        <f t="shared" si="4"/>
        <v>10000</v>
      </c>
    </row>
    <row r="27" spans="1:8" x14ac:dyDescent="0.25">
      <c r="A27" s="106" t="s">
        <v>172</v>
      </c>
      <c r="B27" s="107" t="s">
        <v>173</v>
      </c>
      <c r="C27" s="109">
        <f>C28+C29</f>
        <v>10010</v>
      </c>
      <c r="D27" s="109">
        <f>D28+D29</f>
        <v>10010</v>
      </c>
      <c r="E27" s="66">
        <v>0</v>
      </c>
      <c r="F27" s="66">
        <v>0</v>
      </c>
      <c r="G27" s="90">
        <f t="shared" si="3"/>
        <v>10010</v>
      </c>
      <c r="H27" s="90">
        <f t="shared" si="4"/>
        <v>10010</v>
      </c>
    </row>
    <row r="28" spans="1:8" x14ac:dyDescent="0.25">
      <c r="A28" s="68" t="s">
        <v>174</v>
      </c>
      <c r="B28" s="69" t="s">
        <v>175</v>
      </c>
      <c r="C28" s="70">
        <v>10000</v>
      </c>
      <c r="D28" s="70">
        <v>10000</v>
      </c>
      <c r="E28" s="66">
        <v>0</v>
      </c>
      <c r="F28" s="66">
        <v>0</v>
      </c>
      <c r="G28" s="90">
        <f t="shared" si="3"/>
        <v>10000</v>
      </c>
      <c r="H28" s="90">
        <f t="shared" si="4"/>
        <v>10000</v>
      </c>
    </row>
    <row r="29" spans="1:8" x14ac:dyDescent="0.25">
      <c r="A29" s="68" t="s">
        <v>176</v>
      </c>
      <c r="B29" s="69" t="s">
        <v>177</v>
      </c>
      <c r="C29" s="70">
        <v>10</v>
      </c>
      <c r="D29" s="70">
        <v>10</v>
      </c>
      <c r="E29" s="66">
        <v>0</v>
      </c>
      <c r="F29" s="66">
        <v>0</v>
      </c>
      <c r="G29" s="90">
        <f t="shared" si="3"/>
        <v>10</v>
      </c>
      <c r="H29" s="90">
        <f t="shared" si="4"/>
        <v>10</v>
      </c>
    </row>
    <row r="30" spans="1:8" s="18" customFormat="1" x14ac:dyDescent="0.25">
      <c r="A30" s="94" t="s">
        <v>51</v>
      </c>
      <c r="B30" s="95" t="s">
        <v>52</v>
      </c>
      <c r="C30" s="96">
        <f>C31+C32+C33</f>
        <v>0</v>
      </c>
      <c r="D30" s="96">
        <f>D31+D32+D33</f>
        <v>0</v>
      </c>
      <c r="E30" s="96">
        <f>E31+E32+E33</f>
        <v>0</v>
      </c>
      <c r="F30" s="96">
        <f>F31+F32+F33</f>
        <v>0</v>
      </c>
      <c r="G30" s="90">
        <f>G31+G32+G33</f>
        <v>0</v>
      </c>
      <c r="H30" s="90">
        <f t="shared" si="4"/>
        <v>0</v>
      </c>
    </row>
    <row r="31" spans="1:8" x14ac:dyDescent="0.25">
      <c r="A31" s="68" t="s">
        <v>101</v>
      </c>
      <c r="B31" s="69" t="s">
        <v>112</v>
      </c>
      <c r="C31" s="66">
        <v>0</v>
      </c>
      <c r="D31" s="66">
        <v>0</v>
      </c>
      <c r="E31" s="66">
        <v>0</v>
      </c>
      <c r="F31" s="66">
        <v>0</v>
      </c>
      <c r="G31" s="90">
        <f>SUM(C31:F31)</f>
        <v>0</v>
      </c>
      <c r="H31" s="90">
        <f t="shared" si="4"/>
        <v>0</v>
      </c>
    </row>
    <row r="32" spans="1:8" x14ac:dyDescent="0.25">
      <c r="A32" s="68" t="s">
        <v>102</v>
      </c>
      <c r="B32" s="69" t="s">
        <v>54</v>
      </c>
      <c r="C32" s="66">
        <v>0</v>
      </c>
      <c r="D32" s="66">
        <v>0</v>
      </c>
      <c r="E32" s="66">
        <v>0</v>
      </c>
      <c r="F32" s="66">
        <v>0</v>
      </c>
      <c r="G32" s="90">
        <f t="shared" ref="G32:H69" si="5">SUM(C32:F32)</f>
        <v>0</v>
      </c>
      <c r="H32" s="90">
        <f t="shared" si="4"/>
        <v>0</v>
      </c>
    </row>
    <row r="33" spans="1:8" ht="15.75" thickBot="1" x14ac:dyDescent="0.3">
      <c r="A33" s="72" t="s">
        <v>103</v>
      </c>
      <c r="B33" s="73" t="s">
        <v>55</v>
      </c>
      <c r="C33" s="80">
        <v>0</v>
      </c>
      <c r="D33" s="80">
        <v>0</v>
      </c>
      <c r="E33" s="80">
        <v>0</v>
      </c>
      <c r="F33" s="80">
        <v>0</v>
      </c>
      <c r="G33" s="97">
        <f t="shared" si="5"/>
        <v>0</v>
      </c>
      <c r="H33" s="97">
        <f t="shared" si="5"/>
        <v>0</v>
      </c>
    </row>
    <row r="34" spans="1:8" ht="15.75" thickBot="1" x14ac:dyDescent="0.3">
      <c r="A34" s="59" t="s">
        <v>27</v>
      </c>
      <c r="B34" s="60" t="s">
        <v>28</v>
      </c>
      <c r="C34" s="61">
        <f>C30+C25+C23+C18+C27</f>
        <v>336399</v>
      </c>
      <c r="D34" s="61">
        <f>D30+D25+D23+D18+D27</f>
        <v>336399</v>
      </c>
      <c r="E34" s="61">
        <f>E30+E25+E23+E18</f>
        <v>0</v>
      </c>
      <c r="F34" s="75">
        <f>F30+F25+F23+F18</f>
        <v>0</v>
      </c>
      <c r="G34" s="61">
        <f>G30+G25+G23+G18+G27</f>
        <v>336399</v>
      </c>
      <c r="H34" s="61">
        <f>H30+H25+H23+H18+H27</f>
        <v>336399</v>
      </c>
    </row>
    <row r="35" spans="1:8" x14ac:dyDescent="0.25">
      <c r="A35" s="63"/>
      <c r="B35" s="64"/>
      <c r="C35" s="66"/>
      <c r="D35" s="66"/>
      <c r="E35" s="66"/>
      <c r="F35" s="66"/>
      <c r="G35" s="90"/>
      <c r="H35" s="90"/>
    </row>
    <row r="36" spans="1:8" x14ac:dyDescent="0.25">
      <c r="A36" s="50" t="s">
        <v>29</v>
      </c>
      <c r="B36" s="51" t="s">
        <v>39</v>
      </c>
      <c r="C36" s="66">
        <v>0</v>
      </c>
      <c r="D36" s="66">
        <v>0</v>
      </c>
      <c r="E36" s="66">
        <v>0</v>
      </c>
      <c r="F36" s="66">
        <v>0</v>
      </c>
      <c r="G36" s="90">
        <f t="shared" ref="G36:G48" si="6">SUM(C36:F36)-D36</f>
        <v>0</v>
      </c>
      <c r="H36" s="90">
        <f t="shared" si="5"/>
        <v>0</v>
      </c>
    </row>
    <row r="37" spans="1:8" x14ac:dyDescent="0.25">
      <c r="A37" s="50" t="s">
        <v>30</v>
      </c>
      <c r="B37" s="51" t="s">
        <v>40</v>
      </c>
      <c r="C37" s="66">
        <v>9582</v>
      </c>
      <c r="D37" s="66">
        <v>10082</v>
      </c>
      <c r="E37" s="66">
        <v>0</v>
      </c>
      <c r="F37" s="66">
        <f>F38</f>
        <v>0</v>
      </c>
      <c r="G37" s="90">
        <f t="shared" si="6"/>
        <v>9582</v>
      </c>
      <c r="H37" s="90">
        <v>10082</v>
      </c>
    </row>
    <row r="38" spans="1:8" x14ac:dyDescent="0.25">
      <c r="A38" s="68" t="s">
        <v>63</v>
      </c>
      <c r="B38" s="69" t="s">
        <v>56</v>
      </c>
      <c r="C38" s="66">
        <v>2343</v>
      </c>
      <c r="D38" s="66">
        <v>2343</v>
      </c>
      <c r="E38" s="66">
        <v>0</v>
      </c>
      <c r="F38" s="66">
        <v>0</v>
      </c>
      <c r="G38" s="90">
        <f t="shared" si="6"/>
        <v>2343</v>
      </c>
      <c r="H38" s="90">
        <f t="shared" ref="H38:H49" si="7">C38</f>
        <v>2343</v>
      </c>
    </row>
    <row r="39" spans="1:8" x14ac:dyDescent="0.25">
      <c r="A39" s="50" t="s">
        <v>31</v>
      </c>
      <c r="B39" s="51" t="s">
        <v>41</v>
      </c>
      <c r="C39" s="66">
        <v>3927</v>
      </c>
      <c r="D39" s="66">
        <v>3927</v>
      </c>
      <c r="E39" s="66">
        <v>0</v>
      </c>
      <c r="F39" s="66">
        <v>0</v>
      </c>
      <c r="G39" s="90">
        <f t="shared" si="6"/>
        <v>3927</v>
      </c>
      <c r="H39" s="90">
        <f t="shared" si="7"/>
        <v>3927</v>
      </c>
    </row>
    <row r="40" spans="1:8" x14ac:dyDescent="0.25">
      <c r="A40" s="50" t="s">
        <v>32</v>
      </c>
      <c r="B40" s="51" t="s">
        <v>42</v>
      </c>
      <c r="C40" s="66">
        <v>18839</v>
      </c>
      <c r="D40" s="66">
        <f>D42+D43</f>
        <v>18807</v>
      </c>
      <c r="E40" s="66">
        <v>0</v>
      </c>
      <c r="F40" s="66">
        <f>F41+F42+F43</f>
        <v>0</v>
      </c>
      <c r="G40" s="90">
        <f t="shared" si="6"/>
        <v>18839</v>
      </c>
      <c r="H40" s="90">
        <v>18807</v>
      </c>
    </row>
    <row r="41" spans="1:8" ht="29.25" customHeight="1" x14ac:dyDescent="0.25">
      <c r="A41" s="68" t="s">
        <v>94</v>
      </c>
      <c r="B41" s="76" t="s">
        <v>60</v>
      </c>
      <c r="C41" s="66">
        <v>0</v>
      </c>
      <c r="D41" s="66">
        <v>0</v>
      </c>
      <c r="E41" s="66">
        <v>0</v>
      </c>
      <c r="F41" s="66">
        <v>0</v>
      </c>
      <c r="G41" s="90">
        <f t="shared" si="6"/>
        <v>0</v>
      </c>
      <c r="H41" s="90">
        <f t="shared" si="7"/>
        <v>0</v>
      </c>
    </row>
    <row r="42" spans="1:8" x14ac:dyDescent="0.25">
      <c r="A42" s="68" t="s">
        <v>61</v>
      </c>
      <c r="B42" s="69" t="s">
        <v>59</v>
      </c>
      <c r="C42" s="66">
        <v>3533</v>
      </c>
      <c r="D42" s="66">
        <v>3533</v>
      </c>
      <c r="E42" s="66">
        <v>0</v>
      </c>
      <c r="F42" s="66">
        <v>0</v>
      </c>
      <c r="G42" s="90">
        <f t="shared" si="6"/>
        <v>3533</v>
      </c>
      <c r="H42" s="90">
        <f t="shared" si="7"/>
        <v>3533</v>
      </c>
    </row>
    <row r="43" spans="1:8" x14ac:dyDescent="0.25">
      <c r="A43" s="68" t="s">
        <v>62</v>
      </c>
      <c r="B43" s="69" t="s">
        <v>58</v>
      </c>
      <c r="C43" s="66">
        <f>14906+400</f>
        <v>15306</v>
      </c>
      <c r="D43" s="66">
        <v>15274</v>
      </c>
      <c r="E43" s="66">
        <v>0</v>
      </c>
      <c r="F43" s="66">
        <v>0</v>
      </c>
      <c r="G43" s="90">
        <f t="shared" si="6"/>
        <v>15306</v>
      </c>
      <c r="H43" s="90">
        <v>15274</v>
      </c>
    </row>
    <row r="44" spans="1:8" x14ac:dyDescent="0.25">
      <c r="A44" s="50" t="s">
        <v>33</v>
      </c>
      <c r="B44" s="51" t="s">
        <v>43</v>
      </c>
      <c r="C44" s="66">
        <v>26892</v>
      </c>
      <c r="D44" s="66">
        <v>26892</v>
      </c>
      <c r="E44" s="66">
        <v>0</v>
      </c>
      <c r="F44" s="66">
        <f>F45</f>
        <v>0</v>
      </c>
      <c r="G44" s="90">
        <f t="shared" si="6"/>
        <v>26892</v>
      </c>
      <c r="H44" s="90">
        <f t="shared" si="7"/>
        <v>26892</v>
      </c>
    </row>
    <row r="45" spans="1:8" x14ac:dyDescent="0.25">
      <c r="A45" s="68" t="s">
        <v>64</v>
      </c>
      <c r="B45" s="69" t="s">
        <v>57</v>
      </c>
      <c r="C45" s="66">
        <f>26392+500</f>
        <v>26892</v>
      </c>
      <c r="D45" s="66">
        <f>26392+500</f>
        <v>26892</v>
      </c>
      <c r="E45" s="66">
        <v>0</v>
      </c>
      <c r="F45" s="66">
        <v>0</v>
      </c>
      <c r="G45" s="90">
        <f t="shared" si="6"/>
        <v>26892</v>
      </c>
      <c r="H45" s="90">
        <f t="shared" si="7"/>
        <v>26892</v>
      </c>
    </row>
    <row r="46" spans="1:8" x14ac:dyDescent="0.25">
      <c r="A46" s="50" t="s">
        <v>34</v>
      </c>
      <c r="B46" s="51" t="s">
        <v>44</v>
      </c>
      <c r="C46" s="66">
        <v>10774.27</v>
      </c>
      <c r="D46" s="66">
        <v>10774.27</v>
      </c>
      <c r="E46" s="66">
        <v>0</v>
      </c>
      <c r="F46" s="66">
        <v>0</v>
      </c>
      <c r="G46" s="90">
        <f t="shared" si="6"/>
        <v>10774.27</v>
      </c>
      <c r="H46" s="90">
        <f t="shared" si="7"/>
        <v>10774.27</v>
      </c>
    </row>
    <row r="47" spans="1:8" x14ac:dyDescent="0.25">
      <c r="A47" s="50" t="s">
        <v>35</v>
      </c>
      <c r="B47" s="51" t="s">
        <v>45</v>
      </c>
      <c r="C47" s="66">
        <v>0</v>
      </c>
      <c r="D47" s="66">
        <v>0</v>
      </c>
      <c r="E47" s="66">
        <v>0</v>
      </c>
      <c r="F47" s="66">
        <v>0</v>
      </c>
      <c r="G47" s="90">
        <f t="shared" si="6"/>
        <v>0</v>
      </c>
      <c r="H47" s="90">
        <f t="shared" si="7"/>
        <v>0</v>
      </c>
    </row>
    <row r="48" spans="1:8" x14ac:dyDescent="0.25">
      <c r="A48" s="50" t="s">
        <v>36</v>
      </c>
      <c r="B48" s="51" t="s">
        <v>46</v>
      </c>
      <c r="C48" s="66">
        <v>4000</v>
      </c>
      <c r="D48" s="66">
        <v>4000</v>
      </c>
      <c r="E48" s="66">
        <v>0</v>
      </c>
      <c r="F48" s="66">
        <v>0</v>
      </c>
      <c r="G48" s="90">
        <f t="shared" si="6"/>
        <v>4000</v>
      </c>
      <c r="H48" s="90">
        <f t="shared" si="7"/>
        <v>4000</v>
      </c>
    </row>
    <row r="49" spans="1:8" x14ac:dyDescent="0.25">
      <c r="A49" s="50" t="s">
        <v>37</v>
      </c>
      <c r="B49" s="51" t="s">
        <v>47</v>
      </c>
      <c r="C49" s="66">
        <v>0</v>
      </c>
      <c r="D49" s="66">
        <v>0</v>
      </c>
      <c r="E49" s="66">
        <v>0</v>
      </c>
      <c r="F49" s="66">
        <v>0</v>
      </c>
      <c r="G49" s="90">
        <f t="shared" si="5"/>
        <v>0</v>
      </c>
      <c r="H49" s="90">
        <f t="shared" si="7"/>
        <v>0</v>
      </c>
    </row>
    <row r="50" spans="1:8" ht="15.75" thickBot="1" x14ac:dyDescent="0.3">
      <c r="A50" s="54" t="s">
        <v>38</v>
      </c>
      <c r="B50" s="55" t="s">
        <v>48</v>
      </c>
      <c r="C50" s="80">
        <v>0</v>
      </c>
      <c r="D50" s="80">
        <v>0</v>
      </c>
      <c r="E50" s="80">
        <v>0</v>
      </c>
      <c r="F50" s="80">
        <v>0</v>
      </c>
      <c r="G50" s="97">
        <f t="shared" si="5"/>
        <v>0</v>
      </c>
      <c r="H50" s="97">
        <f t="shared" si="5"/>
        <v>0</v>
      </c>
    </row>
    <row r="51" spans="1:8" ht="15.75" thickBot="1" x14ac:dyDescent="0.3">
      <c r="A51" s="59" t="s">
        <v>49</v>
      </c>
      <c r="B51" s="60" t="s">
        <v>50</v>
      </c>
      <c r="C51" s="61">
        <f t="shared" ref="C51:H51" si="8">C36+C37+C39+C40+C44+C46+C47+C48+C49+C50</f>
        <v>74014.27</v>
      </c>
      <c r="D51" s="61">
        <f t="shared" si="8"/>
        <v>74482.27</v>
      </c>
      <c r="E51" s="61">
        <f t="shared" si="8"/>
        <v>0</v>
      </c>
      <c r="F51" s="75">
        <f t="shared" si="8"/>
        <v>0</v>
      </c>
      <c r="G51" s="61">
        <f t="shared" si="8"/>
        <v>74014.27</v>
      </c>
      <c r="H51" s="61">
        <f t="shared" si="8"/>
        <v>74482.27</v>
      </c>
    </row>
    <row r="52" spans="1:8" x14ac:dyDescent="0.25">
      <c r="A52" s="63"/>
      <c r="B52" s="64"/>
      <c r="C52" s="66"/>
      <c r="D52" s="66"/>
      <c r="E52" s="66"/>
      <c r="F52" s="66"/>
      <c r="G52" s="90"/>
      <c r="H52" s="90"/>
    </row>
    <row r="53" spans="1:8" x14ac:dyDescent="0.25">
      <c r="A53" s="50" t="s">
        <v>65</v>
      </c>
      <c r="B53" s="51" t="s">
        <v>70</v>
      </c>
      <c r="C53" s="66">
        <v>0</v>
      </c>
      <c r="D53" s="66">
        <v>0</v>
      </c>
      <c r="E53" s="66">
        <v>0</v>
      </c>
      <c r="F53" s="66">
        <v>0</v>
      </c>
      <c r="G53" s="90">
        <f t="shared" si="5"/>
        <v>0</v>
      </c>
      <c r="H53" s="90">
        <f t="shared" si="5"/>
        <v>0</v>
      </c>
    </row>
    <row r="54" spans="1:8" x14ac:dyDescent="0.25">
      <c r="A54" s="50" t="s">
        <v>66</v>
      </c>
      <c r="B54" s="51" t="s">
        <v>109</v>
      </c>
      <c r="C54" s="66">
        <v>0</v>
      </c>
      <c r="D54" s="66">
        <v>0</v>
      </c>
      <c r="E54" s="66">
        <v>0</v>
      </c>
      <c r="F54" s="66">
        <v>0</v>
      </c>
      <c r="G54" s="90">
        <f t="shared" si="5"/>
        <v>0</v>
      </c>
      <c r="H54" s="90">
        <f t="shared" si="5"/>
        <v>0</v>
      </c>
    </row>
    <row r="55" spans="1:8" ht="15.75" thickBot="1" x14ac:dyDescent="0.3">
      <c r="A55" s="54" t="s">
        <v>184</v>
      </c>
      <c r="B55" s="55" t="s">
        <v>71</v>
      </c>
      <c r="C55" s="66">
        <v>0</v>
      </c>
      <c r="D55" s="66">
        <v>360</v>
      </c>
      <c r="E55" s="66">
        <v>0</v>
      </c>
      <c r="F55" s="80">
        <v>0</v>
      </c>
      <c r="G55" s="97">
        <v>0</v>
      </c>
      <c r="H55" s="97">
        <f t="shared" si="5"/>
        <v>360</v>
      </c>
    </row>
    <row r="56" spans="1:8" ht="15.75" thickBot="1" x14ac:dyDescent="0.3">
      <c r="A56" s="59" t="s">
        <v>68</v>
      </c>
      <c r="B56" s="60" t="s">
        <v>69</v>
      </c>
      <c r="C56" s="61">
        <f>SUM(C53:C55)</f>
        <v>0</v>
      </c>
      <c r="D56" s="61">
        <f>SUM(D53:D55)</f>
        <v>360</v>
      </c>
      <c r="E56" s="61">
        <f>SUM(E53:E55)</f>
        <v>0</v>
      </c>
      <c r="F56" s="75">
        <f>SUM(F53:F55)</f>
        <v>0</v>
      </c>
      <c r="G56" s="93">
        <v>0</v>
      </c>
      <c r="H56" s="93">
        <f>H55</f>
        <v>360</v>
      </c>
    </row>
    <row r="57" spans="1:8" ht="15.75" thickBot="1" x14ac:dyDescent="0.3">
      <c r="A57" s="77"/>
      <c r="B57" s="78"/>
      <c r="C57" s="80"/>
      <c r="D57" s="80"/>
      <c r="E57" s="80"/>
      <c r="F57" s="80"/>
      <c r="G57" s="97"/>
      <c r="H57" s="97"/>
    </row>
    <row r="58" spans="1:8" ht="16.5" thickBot="1" x14ac:dyDescent="0.3">
      <c r="A58" s="121" t="s">
        <v>106</v>
      </c>
      <c r="B58" s="122"/>
      <c r="C58" s="81">
        <f t="shared" ref="C58:H58" si="9">C56+C51+C34+C16</f>
        <v>581867.27</v>
      </c>
      <c r="D58" s="81">
        <f t="shared" si="9"/>
        <v>600579.27</v>
      </c>
      <c r="E58" s="81">
        <f t="shared" si="9"/>
        <v>0</v>
      </c>
      <c r="F58" s="82">
        <f t="shared" si="9"/>
        <v>0</v>
      </c>
      <c r="G58" s="98">
        <f t="shared" si="9"/>
        <v>581867.27</v>
      </c>
      <c r="H58" s="98">
        <f t="shared" si="9"/>
        <v>600579.27</v>
      </c>
    </row>
    <row r="59" spans="1:8" x14ac:dyDescent="0.25">
      <c r="A59" s="63"/>
      <c r="B59" s="64"/>
      <c r="C59" s="66"/>
      <c r="D59" s="66"/>
      <c r="E59" s="66"/>
      <c r="F59" s="66"/>
      <c r="G59" s="90"/>
      <c r="H59" s="90"/>
    </row>
    <row r="60" spans="1:8" x14ac:dyDescent="0.25">
      <c r="A60" s="50" t="s">
        <v>72</v>
      </c>
      <c r="B60" s="51" t="s">
        <v>83</v>
      </c>
      <c r="C60" s="66">
        <v>0</v>
      </c>
      <c r="D60" s="66">
        <v>0</v>
      </c>
      <c r="E60" s="66">
        <v>0</v>
      </c>
      <c r="F60" s="66">
        <v>0</v>
      </c>
      <c r="G60" s="90">
        <f t="shared" si="5"/>
        <v>0</v>
      </c>
      <c r="H60" s="90">
        <f t="shared" si="5"/>
        <v>0</v>
      </c>
    </row>
    <row r="61" spans="1:8" x14ac:dyDescent="0.25">
      <c r="A61" s="50" t="s">
        <v>73</v>
      </c>
      <c r="B61" s="51" t="s">
        <v>84</v>
      </c>
      <c r="C61" s="66">
        <v>0</v>
      </c>
      <c r="D61" s="66">
        <v>0</v>
      </c>
      <c r="E61" s="66">
        <v>0</v>
      </c>
      <c r="F61" s="66">
        <v>0</v>
      </c>
      <c r="G61" s="90">
        <f t="shared" si="5"/>
        <v>0</v>
      </c>
      <c r="H61" s="90">
        <f t="shared" si="5"/>
        <v>0</v>
      </c>
    </row>
    <row r="62" spans="1:8" x14ac:dyDescent="0.25">
      <c r="A62" s="50" t="s">
        <v>74</v>
      </c>
      <c r="B62" s="51" t="s">
        <v>85</v>
      </c>
      <c r="C62" s="66">
        <v>0</v>
      </c>
      <c r="D62" s="66">
        <v>12205</v>
      </c>
      <c r="E62" s="66">
        <v>0</v>
      </c>
      <c r="F62" s="66">
        <v>0</v>
      </c>
      <c r="G62" s="90">
        <v>0</v>
      </c>
      <c r="H62" s="90">
        <v>12205</v>
      </c>
    </row>
    <row r="63" spans="1:8" x14ac:dyDescent="0.25">
      <c r="A63" s="50" t="s">
        <v>75</v>
      </c>
      <c r="B63" s="51" t="s">
        <v>86</v>
      </c>
      <c r="C63" s="66">
        <v>0</v>
      </c>
      <c r="D63" s="66">
        <v>7059</v>
      </c>
      <c r="E63" s="66">
        <v>0</v>
      </c>
      <c r="F63" s="66">
        <v>0</v>
      </c>
      <c r="G63" s="90">
        <v>0</v>
      </c>
      <c r="H63" s="90">
        <v>7059</v>
      </c>
    </row>
    <row r="64" spans="1:8" x14ac:dyDescent="0.25">
      <c r="A64" s="50" t="s">
        <v>76</v>
      </c>
      <c r="B64" s="51" t="s">
        <v>87</v>
      </c>
      <c r="C64" s="66">
        <v>0</v>
      </c>
      <c r="D64" s="66">
        <v>0</v>
      </c>
      <c r="E64" s="66">
        <v>0</v>
      </c>
      <c r="F64" s="66">
        <v>0</v>
      </c>
      <c r="G64" s="90">
        <f t="shared" si="5"/>
        <v>0</v>
      </c>
      <c r="H64" s="90">
        <f t="shared" si="5"/>
        <v>0</v>
      </c>
    </row>
    <row r="65" spans="1:8" x14ac:dyDescent="0.25">
      <c r="A65" s="50" t="s">
        <v>77</v>
      </c>
      <c r="B65" s="51" t="s">
        <v>90</v>
      </c>
      <c r="C65" s="66">
        <v>0</v>
      </c>
      <c r="D65" s="66">
        <v>0</v>
      </c>
      <c r="E65" s="66">
        <v>0</v>
      </c>
      <c r="F65" s="66">
        <v>0</v>
      </c>
      <c r="G65" s="90">
        <f t="shared" si="5"/>
        <v>0</v>
      </c>
      <c r="H65" s="90">
        <f t="shared" si="5"/>
        <v>0</v>
      </c>
    </row>
    <row r="66" spans="1:8" x14ac:dyDescent="0.25">
      <c r="A66" s="50" t="s">
        <v>78</v>
      </c>
      <c r="B66" s="51" t="s">
        <v>185</v>
      </c>
      <c r="C66" s="66">
        <v>0</v>
      </c>
      <c r="D66" s="66">
        <v>250000</v>
      </c>
      <c r="E66" s="66">
        <v>0</v>
      </c>
      <c r="F66" s="66">
        <v>0</v>
      </c>
      <c r="G66" s="90">
        <v>0</v>
      </c>
      <c r="H66" s="90">
        <f t="shared" si="5"/>
        <v>250000</v>
      </c>
    </row>
    <row r="67" spans="1:8" x14ac:dyDescent="0.25">
      <c r="A67" s="50" t="s">
        <v>79</v>
      </c>
      <c r="B67" s="51" t="s">
        <v>89</v>
      </c>
      <c r="C67" s="66">
        <v>0</v>
      </c>
      <c r="D67" s="66">
        <v>0</v>
      </c>
      <c r="E67" s="66">
        <v>0</v>
      </c>
      <c r="F67" s="66">
        <v>0</v>
      </c>
      <c r="G67" s="90">
        <f t="shared" si="5"/>
        <v>0</v>
      </c>
      <c r="H67" s="90">
        <f t="shared" si="5"/>
        <v>0</v>
      </c>
    </row>
    <row r="68" spans="1:8" x14ac:dyDescent="0.25">
      <c r="A68" s="50" t="s">
        <v>80</v>
      </c>
      <c r="B68" s="51" t="s">
        <v>82</v>
      </c>
      <c r="C68" s="66">
        <v>0</v>
      </c>
      <c r="D68" s="66">
        <v>0</v>
      </c>
      <c r="E68" s="66">
        <v>0</v>
      </c>
      <c r="F68" s="66">
        <v>0</v>
      </c>
      <c r="G68" s="90">
        <f t="shared" si="5"/>
        <v>0</v>
      </c>
      <c r="H68" s="90">
        <f t="shared" si="5"/>
        <v>0</v>
      </c>
    </row>
    <row r="69" spans="1:8" ht="15.75" thickBot="1" x14ac:dyDescent="0.3">
      <c r="A69" s="54" t="s">
        <v>81</v>
      </c>
      <c r="B69" s="55" t="s">
        <v>107</v>
      </c>
      <c r="C69" s="66">
        <v>0</v>
      </c>
      <c r="D69" s="66">
        <v>0</v>
      </c>
      <c r="E69" s="66">
        <v>0</v>
      </c>
      <c r="F69" s="80">
        <v>0</v>
      </c>
      <c r="G69" s="97">
        <f t="shared" si="5"/>
        <v>0</v>
      </c>
      <c r="H69" s="97">
        <f t="shared" si="5"/>
        <v>0</v>
      </c>
    </row>
    <row r="70" spans="1:8" ht="15.75" thickBot="1" x14ac:dyDescent="0.3">
      <c r="A70" s="59" t="s">
        <v>91</v>
      </c>
      <c r="B70" s="60" t="s">
        <v>92</v>
      </c>
      <c r="C70" s="61">
        <f>SUM(C60:C69)</f>
        <v>0</v>
      </c>
      <c r="D70" s="61">
        <f>SUM(D60:D69)</f>
        <v>269264</v>
      </c>
      <c r="E70" s="61">
        <f>SUM(E60:E69)</f>
        <v>0</v>
      </c>
      <c r="F70" s="75">
        <f>SUM(F60:F69)</f>
        <v>0</v>
      </c>
      <c r="G70" s="93">
        <v>0</v>
      </c>
      <c r="H70" s="93">
        <f>SUM(H60:H69)</f>
        <v>269264</v>
      </c>
    </row>
    <row r="71" spans="1:8" ht="15.75" thickBot="1" x14ac:dyDescent="0.3">
      <c r="A71" s="77"/>
      <c r="B71" s="78"/>
      <c r="C71" s="80"/>
      <c r="D71" s="80"/>
      <c r="E71" s="80"/>
      <c r="F71" s="80"/>
      <c r="G71" s="97"/>
      <c r="H71" s="97"/>
    </row>
    <row r="72" spans="1:8" ht="16.5" thickBot="1" x14ac:dyDescent="0.3">
      <c r="A72" s="123" t="s">
        <v>93</v>
      </c>
      <c r="B72" s="124"/>
      <c r="C72" s="81">
        <f t="shared" ref="C72:H72" si="10">C70+C58</f>
        <v>581867.27</v>
      </c>
      <c r="D72" s="81">
        <f t="shared" si="10"/>
        <v>869843.27</v>
      </c>
      <c r="E72" s="81">
        <f t="shared" si="10"/>
        <v>0</v>
      </c>
      <c r="F72" s="82">
        <f t="shared" si="10"/>
        <v>0</v>
      </c>
      <c r="G72" s="98">
        <f t="shared" si="10"/>
        <v>581867.27</v>
      </c>
      <c r="H72" s="98">
        <f t="shared" si="10"/>
        <v>869843.27</v>
      </c>
    </row>
    <row r="73" spans="1:8" x14ac:dyDescent="0.25">
      <c r="A73" s="110" t="s">
        <v>179</v>
      </c>
    </row>
  </sheetData>
  <mergeCells count="8">
    <mergeCell ref="H4:H5"/>
    <mergeCell ref="C4:D4"/>
    <mergeCell ref="A58:B58"/>
    <mergeCell ref="A72:B72"/>
    <mergeCell ref="A2:G2"/>
    <mergeCell ref="B4:B5"/>
    <mergeCell ref="A4:A5"/>
    <mergeCell ref="G4:G5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zoomScale="85" zoomScaleNormal="85" workbookViewId="0">
      <selection activeCell="L2" sqref="L2"/>
    </sheetView>
  </sheetViews>
  <sheetFormatPr defaultRowHeight="15" x14ac:dyDescent="0.25"/>
  <cols>
    <col min="1" max="1" width="9.85546875" style="41" customWidth="1"/>
    <col min="2" max="2" width="44" style="41" customWidth="1"/>
    <col min="3" max="4" width="13.85546875" style="42" customWidth="1"/>
    <col min="5" max="5" width="11.7109375" style="42" customWidth="1"/>
    <col min="6" max="6" width="13" style="42" customWidth="1"/>
    <col min="7" max="7" width="11" style="42" customWidth="1"/>
    <col min="8" max="8" width="12.28515625" style="42" customWidth="1"/>
    <col min="9" max="9" width="11.7109375" style="42" customWidth="1"/>
    <col min="10" max="10" width="12.85546875" style="42" customWidth="1"/>
    <col min="11" max="11" width="10.42578125" style="42" customWidth="1"/>
    <col min="12" max="12" width="12.28515625" style="42" customWidth="1"/>
  </cols>
  <sheetData>
    <row r="1" spans="1:12" x14ac:dyDescent="0.25">
      <c r="K1" s="43"/>
      <c r="L1" s="43" t="s">
        <v>187</v>
      </c>
    </row>
    <row r="2" spans="1:12" x14ac:dyDescent="0.25">
      <c r="A2" s="125" t="s">
        <v>167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/>
    </row>
    <row r="3" spans="1:12" x14ac:dyDescent="0.25">
      <c r="A3" s="125" t="s">
        <v>120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/>
    </row>
    <row r="4" spans="1:12" ht="15.75" thickBot="1" x14ac:dyDescent="0.3">
      <c r="K4" s="44"/>
      <c r="L4" s="44" t="s">
        <v>104</v>
      </c>
    </row>
    <row r="5" spans="1:12" ht="32.25" customHeight="1" thickBot="1" x14ac:dyDescent="0.3">
      <c r="A5" s="128" t="s">
        <v>1</v>
      </c>
      <c r="B5" s="126" t="s">
        <v>0</v>
      </c>
      <c r="C5" s="119" t="s">
        <v>124</v>
      </c>
      <c r="D5" s="120"/>
      <c r="E5" s="119" t="s">
        <v>123</v>
      </c>
      <c r="F5" s="120"/>
      <c r="G5" s="119" t="s">
        <v>121</v>
      </c>
      <c r="H5" s="120"/>
      <c r="I5" s="119" t="s">
        <v>122</v>
      </c>
      <c r="J5" s="120"/>
      <c r="K5" s="130" t="s">
        <v>180</v>
      </c>
      <c r="L5" s="117" t="s">
        <v>181</v>
      </c>
    </row>
    <row r="6" spans="1:12" ht="32.25" customHeight="1" thickBot="1" x14ac:dyDescent="0.3">
      <c r="A6" s="129"/>
      <c r="B6" s="127"/>
      <c r="C6" s="111" t="s">
        <v>182</v>
      </c>
      <c r="D6" s="111" t="s">
        <v>183</v>
      </c>
      <c r="E6" s="111" t="s">
        <v>182</v>
      </c>
      <c r="F6" s="111" t="s">
        <v>183</v>
      </c>
      <c r="G6" s="111" t="s">
        <v>182</v>
      </c>
      <c r="H6" s="111" t="s">
        <v>183</v>
      </c>
      <c r="I6" s="111" t="s">
        <v>182</v>
      </c>
      <c r="J6" s="111" t="s">
        <v>183</v>
      </c>
      <c r="K6" s="131"/>
      <c r="L6" s="118"/>
    </row>
    <row r="7" spans="1:12" x14ac:dyDescent="0.25">
      <c r="A7" s="46" t="s">
        <v>2</v>
      </c>
      <c r="B7" s="47" t="s">
        <v>3</v>
      </c>
      <c r="C7" s="48">
        <f>52417+136</f>
        <v>52553</v>
      </c>
      <c r="D7" s="48">
        <f>52417+136</f>
        <v>52553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9">
        <f>C7+E7+G7+I7</f>
        <v>52553</v>
      </c>
      <c r="L7" s="49">
        <f>D7+F7+H7+J7</f>
        <v>52553</v>
      </c>
    </row>
    <row r="8" spans="1:12" x14ac:dyDescent="0.25">
      <c r="A8" s="50" t="s">
        <v>4</v>
      </c>
      <c r="B8" s="51" t="s">
        <v>108</v>
      </c>
      <c r="C8" s="52">
        <v>65078</v>
      </c>
      <c r="D8" s="52">
        <v>73650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3">
        <f>C8+E8+G8+I8</f>
        <v>65078</v>
      </c>
      <c r="L8" s="53">
        <f>D8+F8+H8+J8</f>
        <v>73650</v>
      </c>
    </row>
    <row r="9" spans="1:12" x14ac:dyDescent="0.25">
      <c r="A9" s="50" t="s">
        <v>6</v>
      </c>
      <c r="B9" s="51" t="s">
        <v>7</v>
      </c>
      <c r="C9" s="52">
        <v>39119</v>
      </c>
      <c r="D9" s="52">
        <v>40377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3">
        <f t="shared" ref="K9:K11" si="0">C9+E9+G9+I9</f>
        <v>39119</v>
      </c>
      <c r="L9" s="53">
        <f t="shared" ref="L9:L11" si="1">D9+F9+H9+J9</f>
        <v>40377</v>
      </c>
    </row>
    <row r="10" spans="1:12" x14ac:dyDescent="0.25">
      <c r="A10" s="50" t="s">
        <v>8</v>
      </c>
      <c r="B10" s="51" t="s">
        <v>9</v>
      </c>
      <c r="C10" s="52">
        <v>4178</v>
      </c>
      <c r="D10" s="52">
        <v>4484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3">
        <f t="shared" si="0"/>
        <v>4178</v>
      </c>
      <c r="L10" s="53">
        <f t="shared" si="1"/>
        <v>4484</v>
      </c>
    </row>
    <row r="11" spans="1:12" x14ac:dyDescent="0.25">
      <c r="A11" s="50" t="s">
        <v>10</v>
      </c>
      <c r="B11" s="51" t="s">
        <v>11</v>
      </c>
      <c r="C11" s="52">
        <v>0</v>
      </c>
      <c r="D11" s="52">
        <v>2136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3">
        <f t="shared" si="0"/>
        <v>0</v>
      </c>
      <c r="L11" s="53">
        <f t="shared" si="1"/>
        <v>2136</v>
      </c>
    </row>
    <row r="12" spans="1:12" x14ac:dyDescent="0.25">
      <c r="A12" s="54" t="s">
        <v>12</v>
      </c>
      <c r="B12" s="55" t="s">
        <v>13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7">
        <f>SUM(C12:I12)</f>
        <v>0</v>
      </c>
      <c r="L12" s="57">
        <f>SUM(D12:K12)</f>
        <v>0</v>
      </c>
    </row>
    <row r="13" spans="1:12" x14ac:dyDescent="0.25">
      <c r="A13" s="50" t="s">
        <v>156</v>
      </c>
      <c r="B13" s="51" t="s">
        <v>157</v>
      </c>
      <c r="C13" s="52">
        <v>0</v>
      </c>
      <c r="D13" s="52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8">
        <f>SUM(C13:I13)</f>
        <v>0</v>
      </c>
      <c r="L13" s="58">
        <f>SUM(D13:K13)</f>
        <v>0</v>
      </c>
    </row>
    <row r="14" spans="1:12" x14ac:dyDescent="0.25">
      <c r="A14" s="50" t="s">
        <v>158</v>
      </c>
      <c r="B14" s="51" t="s">
        <v>162</v>
      </c>
      <c r="C14" s="52">
        <v>0</v>
      </c>
      <c r="D14" s="52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8">
        <f>SUM(C14:I14)</f>
        <v>0</v>
      </c>
      <c r="L14" s="58">
        <f>SUM(D14:K14)</f>
        <v>0</v>
      </c>
    </row>
    <row r="15" spans="1:12" x14ac:dyDescent="0.25">
      <c r="A15" s="50" t="s">
        <v>159</v>
      </c>
      <c r="B15" s="51" t="s">
        <v>163</v>
      </c>
      <c r="C15" s="52">
        <v>0</v>
      </c>
      <c r="D15" s="52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8">
        <f>SUM(C15:I15)</f>
        <v>0</v>
      </c>
      <c r="L15" s="58">
        <f>SUM(D15:K15)</f>
        <v>0</v>
      </c>
    </row>
    <row r="16" spans="1:12" ht="15.75" thickBot="1" x14ac:dyDescent="0.3">
      <c r="A16" s="54" t="s">
        <v>160</v>
      </c>
      <c r="B16" s="55" t="s">
        <v>161</v>
      </c>
      <c r="C16" s="56">
        <f>10333+193</f>
        <v>10526</v>
      </c>
      <c r="D16" s="56">
        <v>16138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3">
        <f>C16+E16+G16+I16</f>
        <v>10526</v>
      </c>
      <c r="L16" s="53">
        <f>D16+F16+H16+J16</f>
        <v>16138</v>
      </c>
    </row>
    <row r="17" spans="1:13" ht="15.75" thickBot="1" x14ac:dyDescent="0.3">
      <c r="A17" s="59" t="s">
        <v>14</v>
      </c>
      <c r="B17" s="60" t="s">
        <v>15</v>
      </c>
      <c r="C17" s="61">
        <f t="shared" ref="C17:L17" si="2">SUM(C7:C16)</f>
        <v>171454</v>
      </c>
      <c r="D17" s="61">
        <f t="shared" si="2"/>
        <v>189338</v>
      </c>
      <c r="E17" s="61">
        <f t="shared" si="2"/>
        <v>0</v>
      </c>
      <c r="F17" s="61">
        <f t="shared" si="2"/>
        <v>0</v>
      </c>
      <c r="G17" s="61">
        <f t="shared" si="2"/>
        <v>0</v>
      </c>
      <c r="H17" s="61">
        <f t="shared" si="2"/>
        <v>0</v>
      </c>
      <c r="I17" s="61">
        <f t="shared" si="2"/>
        <v>0</v>
      </c>
      <c r="J17" s="61">
        <f t="shared" si="2"/>
        <v>0</v>
      </c>
      <c r="K17" s="93">
        <f t="shared" si="2"/>
        <v>171454</v>
      </c>
      <c r="L17" s="93">
        <f t="shared" si="2"/>
        <v>189338</v>
      </c>
      <c r="M17" t="s">
        <v>111</v>
      </c>
    </row>
    <row r="18" spans="1:13" x14ac:dyDescent="0.25">
      <c r="A18" s="63"/>
      <c r="B18" s="64"/>
      <c r="C18" s="65"/>
      <c r="D18" s="65"/>
      <c r="E18" s="65"/>
      <c r="F18" s="65"/>
      <c r="G18" s="65"/>
      <c r="H18" s="65"/>
      <c r="I18" s="66"/>
      <c r="J18" s="66"/>
      <c r="K18" s="53"/>
      <c r="L18" s="53"/>
    </row>
    <row r="19" spans="1:13" x14ac:dyDescent="0.25">
      <c r="A19" s="50" t="s">
        <v>16</v>
      </c>
      <c r="B19" s="51" t="s">
        <v>17</v>
      </c>
      <c r="C19" s="52">
        <f t="shared" ref="C19:J19" si="3">C20+C21+C22+C23</f>
        <v>226389</v>
      </c>
      <c r="D19" s="52">
        <f t="shared" si="3"/>
        <v>226389</v>
      </c>
      <c r="E19" s="52">
        <f t="shared" si="3"/>
        <v>0</v>
      </c>
      <c r="F19" s="52">
        <f t="shared" si="3"/>
        <v>0</v>
      </c>
      <c r="G19" s="52">
        <f t="shared" si="3"/>
        <v>0</v>
      </c>
      <c r="H19" s="52">
        <f t="shared" si="3"/>
        <v>0</v>
      </c>
      <c r="I19" s="67">
        <f t="shared" si="3"/>
        <v>0</v>
      </c>
      <c r="J19" s="67">
        <f t="shared" si="3"/>
        <v>0</v>
      </c>
      <c r="K19" s="53">
        <f t="shared" ref="K19:K34" si="4">C19+E19+G19+I19</f>
        <v>226389</v>
      </c>
      <c r="L19" s="53">
        <f t="shared" ref="L19:L34" si="5">D19+F19+H19+J19</f>
        <v>226389</v>
      </c>
    </row>
    <row r="20" spans="1:13" x14ac:dyDescent="0.25">
      <c r="A20" s="68" t="s">
        <v>95</v>
      </c>
      <c r="B20" s="69" t="s">
        <v>110</v>
      </c>
      <c r="C20" s="70">
        <v>100000</v>
      </c>
      <c r="D20" s="70">
        <v>100000</v>
      </c>
      <c r="E20" s="70">
        <v>0</v>
      </c>
      <c r="F20" s="70">
        <v>0</v>
      </c>
      <c r="G20" s="70">
        <v>0</v>
      </c>
      <c r="H20" s="70">
        <v>0</v>
      </c>
      <c r="I20" s="71">
        <v>0</v>
      </c>
      <c r="J20" s="71">
        <v>0</v>
      </c>
      <c r="K20" s="53">
        <f t="shared" si="4"/>
        <v>100000</v>
      </c>
      <c r="L20" s="53">
        <f t="shared" si="5"/>
        <v>100000</v>
      </c>
    </row>
    <row r="21" spans="1:13" x14ac:dyDescent="0.25">
      <c r="A21" s="68" t="s">
        <v>96</v>
      </c>
      <c r="B21" s="69" t="s">
        <v>23</v>
      </c>
      <c r="C21" s="70">
        <v>126329</v>
      </c>
      <c r="D21" s="70">
        <v>126329</v>
      </c>
      <c r="E21" s="70">
        <v>0</v>
      </c>
      <c r="F21" s="70">
        <v>0</v>
      </c>
      <c r="G21" s="70">
        <v>0</v>
      </c>
      <c r="H21" s="70">
        <v>0</v>
      </c>
      <c r="I21" s="71">
        <v>0</v>
      </c>
      <c r="J21" s="71">
        <v>0</v>
      </c>
      <c r="K21" s="53">
        <f t="shared" si="4"/>
        <v>126329</v>
      </c>
      <c r="L21" s="53">
        <f t="shared" si="5"/>
        <v>126329</v>
      </c>
    </row>
    <row r="22" spans="1:13" x14ac:dyDescent="0.25">
      <c r="A22" s="68" t="s">
        <v>97</v>
      </c>
      <c r="B22" s="69" t="s">
        <v>22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1">
        <v>0</v>
      </c>
      <c r="J22" s="71">
        <v>0</v>
      </c>
      <c r="K22" s="53">
        <f t="shared" si="4"/>
        <v>0</v>
      </c>
      <c r="L22" s="53">
        <f t="shared" si="5"/>
        <v>0</v>
      </c>
    </row>
    <row r="23" spans="1:13" x14ac:dyDescent="0.25">
      <c r="A23" s="68" t="s">
        <v>98</v>
      </c>
      <c r="B23" s="69" t="s">
        <v>21</v>
      </c>
      <c r="C23" s="70">
        <v>60</v>
      </c>
      <c r="D23" s="70">
        <v>60</v>
      </c>
      <c r="E23" s="70">
        <v>0</v>
      </c>
      <c r="F23" s="70">
        <v>0</v>
      </c>
      <c r="G23" s="70">
        <v>0</v>
      </c>
      <c r="H23" s="70">
        <v>0</v>
      </c>
      <c r="I23" s="71">
        <v>0</v>
      </c>
      <c r="J23" s="71">
        <v>0</v>
      </c>
      <c r="K23" s="53">
        <f t="shared" si="4"/>
        <v>60</v>
      </c>
      <c r="L23" s="53">
        <f t="shared" si="5"/>
        <v>60</v>
      </c>
    </row>
    <row r="24" spans="1:13" x14ac:dyDescent="0.25">
      <c r="A24" s="50" t="s">
        <v>18</v>
      </c>
      <c r="B24" s="51" t="s">
        <v>19</v>
      </c>
      <c r="C24" s="52">
        <f t="shared" ref="C24:J24" si="6">C25</f>
        <v>90000</v>
      </c>
      <c r="D24" s="52">
        <f t="shared" si="6"/>
        <v>90000</v>
      </c>
      <c r="E24" s="52">
        <f t="shared" si="6"/>
        <v>0</v>
      </c>
      <c r="F24" s="52">
        <f t="shared" si="6"/>
        <v>0</v>
      </c>
      <c r="G24" s="52">
        <f t="shared" si="6"/>
        <v>0</v>
      </c>
      <c r="H24" s="52">
        <f t="shared" si="6"/>
        <v>0</v>
      </c>
      <c r="I24" s="67">
        <f t="shared" si="6"/>
        <v>0</v>
      </c>
      <c r="J24" s="67">
        <f t="shared" si="6"/>
        <v>0</v>
      </c>
      <c r="K24" s="53">
        <f t="shared" si="4"/>
        <v>90000</v>
      </c>
      <c r="L24" s="53">
        <f t="shared" si="5"/>
        <v>90000</v>
      </c>
    </row>
    <row r="25" spans="1:13" x14ac:dyDescent="0.25">
      <c r="A25" s="68" t="s">
        <v>99</v>
      </c>
      <c r="B25" s="69" t="s">
        <v>20</v>
      </c>
      <c r="C25" s="70">
        <v>90000</v>
      </c>
      <c r="D25" s="70">
        <v>90000</v>
      </c>
      <c r="E25" s="70">
        <v>0</v>
      </c>
      <c r="F25" s="70">
        <v>0</v>
      </c>
      <c r="G25" s="70">
        <v>0</v>
      </c>
      <c r="H25" s="70">
        <v>0</v>
      </c>
      <c r="I25" s="71">
        <v>0</v>
      </c>
      <c r="J25" s="71">
        <v>0</v>
      </c>
      <c r="K25" s="53">
        <f t="shared" si="4"/>
        <v>90000</v>
      </c>
      <c r="L25" s="53">
        <f t="shared" si="5"/>
        <v>90000</v>
      </c>
    </row>
    <row r="26" spans="1:13" x14ac:dyDescent="0.25">
      <c r="A26" s="50" t="s">
        <v>24</v>
      </c>
      <c r="B26" s="51" t="s">
        <v>25</v>
      </c>
      <c r="C26" s="52">
        <f t="shared" ref="C26:J26" si="7">C27</f>
        <v>10000</v>
      </c>
      <c r="D26" s="52">
        <f t="shared" si="7"/>
        <v>10000</v>
      </c>
      <c r="E26" s="52">
        <f t="shared" si="7"/>
        <v>0</v>
      </c>
      <c r="F26" s="52">
        <f t="shared" si="7"/>
        <v>0</v>
      </c>
      <c r="G26" s="52">
        <f t="shared" si="7"/>
        <v>0</v>
      </c>
      <c r="H26" s="52">
        <f t="shared" si="7"/>
        <v>0</v>
      </c>
      <c r="I26" s="67">
        <f t="shared" si="7"/>
        <v>0</v>
      </c>
      <c r="J26" s="67">
        <f t="shared" si="7"/>
        <v>0</v>
      </c>
      <c r="K26" s="53">
        <f t="shared" si="4"/>
        <v>10000</v>
      </c>
      <c r="L26" s="53">
        <f t="shared" si="5"/>
        <v>10000</v>
      </c>
    </row>
    <row r="27" spans="1:13" x14ac:dyDescent="0.25">
      <c r="A27" s="68" t="s">
        <v>100</v>
      </c>
      <c r="B27" s="69" t="s">
        <v>26</v>
      </c>
      <c r="C27" s="70">
        <v>10000</v>
      </c>
      <c r="D27" s="70">
        <v>10000</v>
      </c>
      <c r="E27" s="70">
        <v>0</v>
      </c>
      <c r="F27" s="70">
        <v>0</v>
      </c>
      <c r="G27" s="70">
        <v>0</v>
      </c>
      <c r="H27" s="70">
        <v>0</v>
      </c>
      <c r="I27" s="71">
        <v>0</v>
      </c>
      <c r="J27" s="71">
        <v>0</v>
      </c>
      <c r="K27" s="53">
        <f t="shared" si="4"/>
        <v>10000</v>
      </c>
      <c r="L27" s="53">
        <f t="shared" si="5"/>
        <v>10000</v>
      </c>
    </row>
    <row r="28" spans="1:13" x14ac:dyDescent="0.25">
      <c r="A28" s="106" t="s">
        <v>172</v>
      </c>
      <c r="B28" s="107" t="s">
        <v>173</v>
      </c>
      <c r="C28" s="109">
        <f>C29+C30</f>
        <v>10010</v>
      </c>
      <c r="D28" s="109">
        <f>D29+D30</f>
        <v>10010</v>
      </c>
      <c r="E28" s="70"/>
      <c r="F28" s="70"/>
      <c r="G28" s="70"/>
      <c r="H28" s="70"/>
      <c r="I28" s="71"/>
      <c r="J28" s="71"/>
      <c r="K28" s="53">
        <f t="shared" si="4"/>
        <v>10010</v>
      </c>
      <c r="L28" s="53">
        <f t="shared" si="5"/>
        <v>10010</v>
      </c>
    </row>
    <row r="29" spans="1:13" x14ac:dyDescent="0.25">
      <c r="A29" s="68" t="s">
        <v>174</v>
      </c>
      <c r="B29" s="69" t="s">
        <v>175</v>
      </c>
      <c r="C29" s="70">
        <v>10000</v>
      </c>
      <c r="D29" s="70">
        <v>10000</v>
      </c>
      <c r="E29" s="70"/>
      <c r="F29" s="70"/>
      <c r="G29" s="70"/>
      <c r="H29" s="70"/>
      <c r="I29" s="71"/>
      <c r="J29" s="71"/>
      <c r="K29" s="53">
        <f t="shared" si="4"/>
        <v>10000</v>
      </c>
      <c r="L29" s="53">
        <f t="shared" si="5"/>
        <v>10000</v>
      </c>
    </row>
    <row r="30" spans="1:13" x14ac:dyDescent="0.25">
      <c r="A30" s="68" t="s">
        <v>176</v>
      </c>
      <c r="B30" s="69" t="s">
        <v>177</v>
      </c>
      <c r="C30" s="70">
        <v>10</v>
      </c>
      <c r="D30" s="70">
        <v>10</v>
      </c>
      <c r="E30" s="70"/>
      <c r="F30" s="70"/>
      <c r="G30" s="70"/>
      <c r="H30" s="70"/>
      <c r="I30" s="71"/>
      <c r="J30" s="71"/>
      <c r="K30" s="53">
        <f t="shared" si="4"/>
        <v>10</v>
      </c>
      <c r="L30" s="53">
        <f t="shared" si="5"/>
        <v>10</v>
      </c>
    </row>
    <row r="31" spans="1:13" x14ac:dyDescent="0.25">
      <c r="A31" s="50" t="s">
        <v>51</v>
      </c>
      <c r="B31" s="51" t="s">
        <v>52</v>
      </c>
      <c r="C31" s="52">
        <f t="shared" ref="C31:J31" si="8">C32+C33+C34</f>
        <v>0</v>
      </c>
      <c r="D31" s="52">
        <f t="shared" si="8"/>
        <v>0</v>
      </c>
      <c r="E31" s="52">
        <f t="shared" si="8"/>
        <v>0</v>
      </c>
      <c r="F31" s="52">
        <f t="shared" si="8"/>
        <v>0</v>
      </c>
      <c r="G31" s="52">
        <f t="shared" si="8"/>
        <v>0</v>
      </c>
      <c r="H31" s="52">
        <f t="shared" si="8"/>
        <v>0</v>
      </c>
      <c r="I31" s="67">
        <f t="shared" si="8"/>
        <v>0</v>
      </c>
      <c r="J31" s="67">
        <f t="shared" si="8"/>
        <v>0</v>
      </c>
      <c r="K31" s="53">
        <f t="shared" si="4"/>
        <v>0</v>
      </c>
      <c r="L31" s="53">
        <f t="shared" si="5"/>
        <v>0</v>
      </c>
    </row>
    <row r="32" spans="1:13" x14ac:dyDescent="0.25">
      <c r="A32" s="68" t="s">
        <v>101</v>
      </c>
      <c r="B32" s="69" t="s">
        <v>53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1">
        <v>0</v>
      </c>
      <c r="J32" s="71">
        <v>0</v>
      </c>
      <c r="K32" s="53">
        <f t="shared" si="4"/>
        <v>0</v>
      </c>
      <c r="L32" s="53">
        <f t="shared" si="5"/>
        <v>0</v>
      </c>
    </row>
    <row r="33" spans="1:12" x14ac:dyDescent="0.25">
      <c r="A33" s="68" t="s">
        <v>102</v>
      </c>
      <c r="B33" s="69" t="s">
        <v>54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1">
        <v>0</v>
      </c>
      <c r="J33" s="71">
        <v>0</v>
      </c>
      <c r="K33" s="53">
        <f t="shared" si="4"/>
        <v>0</v>
      </c>
      <c r="L33" s="53">
        <f t="shared" si="5"/>
        <v>0</v>
      </c>
    </row>
    <row r="34" spans="1:12" ht="15.75" thickBot="1" x14ac:dyDescent="0.3">
      <c r="A34" s="72" t="s">
        <v>103</v>
      </c>
      <c r="B34" s="73" t="s">
        <v>55</v>
      </c>
      <c r="C34" s="74">
        <v>0</v>
      </c>
      <c r="D34" s="74">
        <v>0</v>
      </c>
      <c r="E34" s="70">
        <v>0</v>
      </c>
      <c r="F34" s="70">
        <v>0</v>
      </c>
      <c r="G34" s="70">
        <v>0</v>
      </c>
      <c r="H34" s="70">
        <v>0</v>
      </c>
      <c r="I34" s="71">
        <v>0</v>
      </c>
      <c r="J34" s="71">
        <v>0</v>
      </c>
      <c r="K34" s="53">
        <f t="shared" si="4"/>
        <v>0</v>
      </c>
      <c r="L34" s="53">
        <f t="shared" si="5"/>
        <v>0</v>
      </c>
    </row>
    <row r="35" spans="1:12" ht="15.75" thickBot="1" x14ac:dyDescent="0.3">
      <c r="A35" s="59" t="s">
        <v>27</v>
      </c>
      <c r="B35" s="60" t="s">
        <v>28</v>
      </c>
      <c r="C35" s="61">
        <f>C26+C24+C19+C31+C28</f>
        <v>336399</v>
      </c>
      <c r="D35" s="61">
        <f>D26+D24+D19+D31+D28</f>
        <v>336399</v>
      </c>
      <c r="E35" s="61">
        <f t="shared" ref="E35:J35" si="9">E26+E24+E19+E31</f>
        <v>0</v>
      </c>
      <c r="F35" s="61">
        <f t="shared" si="9"/>
        <v>0</v>
      </c>
      <c r="G35" s="61">
        <f t="shared" si="9"/>
        <v>0</v>
      </c>
      <c r="H35" s="61">
        <f t="shared" si="9"/>
        <v>0</v>
      </c>
      <c r="I35" s="75">
        <f t="shared" si="9"/>
        <v>0</v>
      </c>
      <c r="J35" s="75">
        <f t="shared" si="9"/>
        <v>0</v>
      </c>
      <c r="K35" s="61">
        <f>K26+K24+K19+K31+K28</f>
        <v>336399</v>
      </c>
      <c r="L35" s="61">
        <f>L26+L24+L19+L31+L28</f>
        <v>336399</v>
      </c>
    </row>
    <row r="36" spans="1:12" x14ac:dyDescent="0.25">
      <c r="A36" s="63"/>
      <c r="B36" s="64"/>
      <c r="C36" s="65"/>
      <c r="D36" s="65"/>
      <c r="E36" s="65"/>
      <c r="F36" s="65"/>
      <c r="G36" s="65"/>
      <c r="H36" s="65"/>
      <c r="I36" s="66"/>
      <c r="J36" s="66"/>
      <c r="K36" s="53"/>
      <c r="L36" s="53"/>
    </row>
    <row r="37" spans="1:12" x14ac:dyDescent="0.25">
      <c r="A37" s="50" t="s">
        <v>29</v>
      </c>
      <c r="B37" s="51" t="s">
        <v>39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67">
        <v>0</v>
      </c>
      <c r="J37" s="67">
        <v>0</v>
      </c>
      <c r="K37" s="53">
        <f t="shared" ref="K37:K51" si="10">C37+E37+G37+I37</f>
        <v>0</v>
      </c>
      <c r="L37" s="53">
        <f t="shared" ref="L37:L51" si="11">D37+F37+H37+J37</f>
        <v>0</v>
      </c>
    </row>
    <row r="38" spans="1:12" x14ac:dyDescent="0.25">
      <c r="A38" s="50" t="s">
        <v>30</v>
      </c>
      <c r="B38" s="51" t="s">
        <v>40</v>
      </c>
      <c r="C38" s="52">
        <f>215+2000</f>
        <v>2215</v>
      </c>
      <c r="D38" s="52">
        <f>215+2000</f>
        <v>2215</v>
      </c>
      <c r="E38" s="52">
        <v>3500</v>
      </c>
      <c r="F38" s="52">
        <v>3500</v>
      </c>
      <c r="G38" s="52">
        <f>2343+24</f>
        <v>2367</v>
      </c>
      <c r="H38" s="52">
        <f>2343+24</f>
        <v>2367</v>
      </c>
      <c r="I38" s="52">
        <v>1500</v>
      </c>
      <c r="J38" s="52">
        <v>2000</v>
      </c>
      <c r="K38" s="53">
        <f t="shared" si="10"/>
        <v>9582</v>
      </c>
      <c r="L38" s="53">
        <f t="shared" si="11"/>
        <v>10082</v>
      </c>
    </row>
    <row r="39" spans="1:12" x14ac:dyDescent="0.25">
      <c r="A39" s="68" t="s">
        <v>63</v>
      </c>
      <c r="B39" s="69" t="s">
        <v>56</v>
      </c>
      <c r="C39" s="70">
        <v>0</v>
      </c>
      <c r="D39" s="70">
        <v>0</v>
      </c>
      <c r="E39" s="70">
        <v>0</v>
      </c>
      <c r="F39" s="70">
        <v>0</v>
      </c>
      <c r="G39" s="70">
        <v>2343</v>
      </c>
      <c r="H39" s="70">
        <v>2343</v>
      </c>
      <c r="I39" s="70">
        <v>0</v>
      </c>
      <c r="J39" s="70">
        <v>0</v>
      </c>
      <c r="K39" s="53">
        <f t="shared" si="10"/>
        <v>2343</v>
      </c>
      <c r="L39" s="53">
        <f t="shared" si="11"/>
        <v>2343</v>
      </c>
    </row>
    <row r="40" spans="1:12" x14ac:dyDescent="0.25">
      <c r="A40" s="50" t="s">
        <v>31</v>
      </c>
      <c r="B40" s="51" t="s">
        <v>41</v>
      </c>
      <c r="C40" s="52">
        <f>2215+858+300+70</f>
        <v>3443</v>
      </c>
      <c r="D40" s="52">
        <f>2215+858+300+70</f>
        <v>3443</v>
      </c>
      <c r="E40" s="52">
        <v>0</v>
      </c>
      <c r="F40" s="52">
        <v>0</v>
      </c>
      <c r="G40" s="52">
        <v>484</v>
      </c>
      <c r="H40" s="52">
        <v>484</v>
      </c>
      <c r="I40" s="52">
        <v>0</v>
      </c>
      <c r="J40" s="52">
        <v>0</v>
      </c>
      <c r="K40" s="53">
        <f t="shared" si="10"/>
        <v>3927</v>
      </c>
      <c r="L40" s="53">
        <f t="shared" si="11"/>
        <v>3927</v>
      </c>
    </row>
    <row r="41" spans="1:12" x14ac:dyDescent="0.25">
      <c r="A41" s="50" t="s">
        <v>32</v>
      </c>
      <c r="B41" s="51" t="s">
        <v>42</v>
      </c>
      <c r="C41" s="52">
        <f t="shared" ref="C41:J41" si="12">C42+C43+C44</f>
        <v>17439</v>
      </c>
      <c r="D41" s="52">
        <f t="shared" si="12"/>
        <v>17439</v>
      </c>
      <c r="E41" s="52">
        <f t="shared" si="12"/>
        <v>0</v>
      </c>
      <c r="F41" s="52">
        <f t="shared" si="12"/>
        <v>0</v>
      </c>
      <c r="G41" s="52">
        <f t="shared" si="12"/>
        <v>900</v>
      </c>
      <c r="H41" s="52">
        <f t="shared" si="12"/>
        <v>900</v>
      </c>
      <c r="I41" s="52">
        <f t="shared" si="12"/>
        <v>500</v>
      </c>
      <c r="J41" s="52">
        <f t="shared" si="12"/>
        <v>468</v>
      </c>
      <c r="K41" s="53">
        <f t="shared" si="10"/>
        <v>18839</v>
      </c>
      <c r="L41" s="53">
        <f>D41+F41+H41+J41</f>
        <v>18807</v>
      </c>
    </row>
    <row r="42" spans="1:12" ht="29.25" customHeight="1" x14ac:dyDescent="0.25">
      <c r="A42" s="68" t="s">
        <v>94</v>
      </c>
      <c r="B42" s="76" t="s">
        <v>60</v>
      </c>
      <c r="C42" s="70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53">
        <f t="shared" si="10"/>
        <v>0</v>
      </c>
      <c r="L42" s="53">
        <f t="shared" si="11"/>
        <v>0</v>
      </c>
    </row>
    <row r="43" spans="1:12" x14ac:dyDescent="0.25">
      <c r="A43" s="68" t="s">
        <v>61</v>
      </c>
      <c r="B43" s="69" t="s">
        <v>59</v>
      </c>
      <c r="C43" s="70">
        <v>3533</v>
      </c>
      <c r="D43" s="70">
        <v>3533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53">
        <f t="shared" si="10"/>
        <v>3533</v>
      </c>
      <c r="L43" s="53">
        <f t="shared" si="11"/>
        <v>3533</v>
      </c>
    </row>
    <row r="44" spans="1:12" x14ac:dyDescent="0.25">
      <c r="A44" s="68" t="s">
        <v>62</v>
      </c>
      <c r="B44" s="69" t="s">
        <v>58</v>
      </c>
      <c r="C44" s="70">
        <f>8506+5000+400</f>
        <v>13906</v>
      </c>
      <c r="D44" s="70">
        <f>8506+5000+400</f>
        <v>13906</v>
      </c>
      <c r="E44" s="70">
        <v>0</v>
      </c>
      <c r="F44" s="70">
        <v>0</v>
      </c>
      <c r="G44" s="70">
        <v>900</v>
      </c>
      <c r="H44" s="70">
        <v>900</v>
      </c>
      <c r="I44" s="70">
        <v>500</v>
      </c>
      <c r="J44" s="70">
        <v>468</v>
      </c>
      <c r="K44" s="53">
        <f t="shared" si="10"/>
        <v>15306</v>
      </c>
      <c r="L44" s="53">
        <f t="shared" si="11"/>
        <v>15274</v>
      </c>
    </row>
    <row r="45" spans="1:12" x14ac:dyDescent="0.25">
      <c r="A45" s="50" t="s">
        <v>33</v>
      </c>
      <c r="B45" s="51" t="s">
        <v>43</v>
      </c>
      <c r="C45" s="52">
        <f t="shared" ref="C45:J45" si="13">C46</f>
        <v>16523</v>
      </c>
      <c r="D45" s="52">
        <f t="shared" si="13"/>
        <v>16523</v>
      </c>
      <c r="E45" s="52">
        <f t="shared" si="13"/>
        <v>0</v>
      </c>
      <c r="F45" s="52">
        <f t="shared" si="13"/>
        <v>0</v>
      </c>
      <c r="G45" s="52">
        <f t="shared" si="13"/>
        <v>10369</v>
      </c>
      <c r="H45" s="52">
        <f t="shared" si="13"/>
        <v>10369</v>
      </c>
      <c r="I45" s="52">
        <f t="shared" si="13"/>
        <v>0</v>
      </c>
      <c r="J45" s="52">
        <f t="shared" si="13"/>
        <v>0</v>
      </c>
      <c r="K45" s="53">
        <f t="shared" si="10"/>
        <v>26892</v>
      </c>
      <c r="L45" s="53">
        <f t="shared" si="11"/>
        <v>26892</v>
      </c>
    </row>
    <row r="46" spans="1:12" x14ac:dyDescent="0.25">
      <c r="A46" s="68" t="s">
        <v>64</v>
      </c>
      <c r="B46" s="69" t="s">
        <v>57</v>
      </c>
      <c r="C46" s="70">
        <v>16523</v>
      </c>
      <c r="D46" s="70">
        <v>16523</v>
      </c>
      <c r="E46" s="70">
        <v>0</v>
      </c>
      <c r="F46" s="70">
        <v>0</v>
      </c>
      <c r="G46" s="70">
        <v>10369</v>
      </c>
      <c r="H46" s="70">
        <v>10369</v>
      </c>
      <c r="I46" s="70">
        <v>0</v>
      </c>
      <c r="J46" s="70">
        <v>0</v>
      </c>
      <c r="K46" s="53">
        <f t="shared" si="10"/>
        <v>26892</v>
      </c>
      <c r="L46" s="53">
        <f t="shared" si="11"/>
        <v>26892</v>
      </c>
    </row>
    <row r="47" spans="1:12" x14ac:dyDescent="0.25">
      <c r="A47" s="50" t="s">
        <v>34</v>
      </c>
      <c r="B47" s="51" t="s">
        <v>44</v>
      </c>
      <c r="C47" s="52">
        <f>(C38+C40+C45)*27%+5000*27%-135</f>
        <v>7203.8700000000008</v>
      </c>
      <c r="D47" s="52">
        <f>(D38+D40+D45)*27%+5000*27%-135</f>
        <v>7203.8700000000008</v>
      </c>
      <c r="E47" s="52">
        <v>0</v>
      </c>
      <c r="F47" s="52">
        <v>0</v>
      </c>
      <c r="G47" s="52">
        <f>(G38+G45+G40)*27%+1</f>
        <v>3570.4</v>
      </c>
      <c r="H47" s="52">
        <f>(H38+H45+H40)*27%+1</f>
        <v>3570.4</v>
      </c>
      <c r="I47" s="52">
        <v>0</v>
      </c>
      <c r="J47" s="52">
        <v>0</v>
      </c>
      <c r="K47" s="53">
        <f t="shared" si="10"/>
        <v>10774.27</v>
      </c>
      <c r="L47" s="53">
        <f t="shared" si="11"/>
        <v>10774.27</v>
      </c>
    </row>
    <row r="48" spans="1:12" x14ac:dyDescent="0.25">
      <c r="A48" s="50" t="s">
        <v>35</v>
      </c>
      <c r="B48" s="51" t="s">
        <v>45</v>
      </c>
      <c r="C48" s="52">
        <v>0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3">
        <f t="shared" si="10"/>
        <v>0</v>
      </c>
      <c r="L48" s="53">
        <f t="shared" si="11"/>
        <v>0</v>
      </c>
    </row>
    <row r="49" spans="1:12" x14ac:dyDescent="0.25">
      <c r="A49" s="50" t="s">
        <v>36</v>
      </c>
      <c r="B49" s="51" t="s">
        <v>46</v>
      </c>
      <c r="C49" s="52">
        <v>4000</v>
      </c>
      <c r="D49" s="52">
        <v>4000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3">
        <f t="shared" si="10"/>
        <v>4000</v>
      </c>
      <c r="L49" s="53">
        <f t="shared" si="11"/>
        <v>4000</v>
      </c>
    </row>
    <row r="50" spans="1:12" x14ac:dyDescent="0.25">
      <c r="A50" s="50" t="s">
        <v>37</v>
      </c>
      <c r="B50" s="51" t="s">
        <v>47</v>
      </c>
      <c r="C50" s="52">
        <v>0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3">
        <f t="shared" si="10"/>
        <v>0</v>
      </c>
      <c r="L50" s="53">
        <f t="shared" si="11"/>
        <v>0</v>
      </c>
    </row>
    <row r="51" spans="1:12" ht="15.75" thickBot="1" x14ac:dyDescent="0.3">
      <c r="A51" s="54" t="s">
        <v>38</v>
      </c>
      <c r="B51" s="55" t="s">
        <v>48</v>
      </c>
      <c r="C51" s="56">
        <v>0</v>
      </c>
      <c r="D51" s="56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3">
        <f t="shared" si="10"/>
        <v>0</v>
      </c>
      <c r="L51" s="53">
        <f t="shared" si="11"/>
        <v>0</v>
      </c>
    </row>
    <row r="52" spans="1:12" ht="15.75" thickBot="1" x14ac:dyDescent="0.3">
      <c r="A52" s="59" t="s">
        <v>49</v>
      </c>
      <c r="B52" s="60" t="s">
        <v>50</v>
      </c>
      <c r="C52" s="61">
        <f t="shared" ref="C52:L52" si="14">C37+C38+C40+C41+C45+C47+C48+C49+C50+C51</f>
        <v>50823.87</v>
      </c>
      <c r="D52" s="61">
        <f t="shared" si="14"/>
        <v>50823.87</v>
      </c>
      <c r="E52" s="61">
        <f t="shared" si="14"/>
        <v>3500</v>
      </c>
      <c r="F52" s="61">
        <f t="shared" si="14"/>
        <v>3500</v>
      </c>
      <c r="G52" s="61">
        <f t="shared" si="14"/>
        <v>17690.400000000001</v>
      </c>
      <c r="H52" s="61">
        <f t="shared" si="14"/>
        <v>17690.400000000001</v>
      </c>
      <c r="I52" s="75">
        <f t="shared" si="14"/>
        <v>2000</v>
      </c>
      <c r="J52" s="75">
        <f t="shared" si="14"/>
        <v>2468</v>
      </c>
      <c r="K52" s="61">
        <f t="shared" si="14"/>
        <v>74014.27</v>
      </c>
      <c r="L52" s="61">
        <f t="shared" si="14"/>
        <v>74482.27</v>
      </c>
    </row>
    <row r="53" spans="1:12" x14ac:dyDescent="0.25">
      <c r="A53" s="63"/>
      <c r="B53" s="64"/>
      <c r="C53" s="65"/>
      <c r="D53" s="65"/>
      <c r="E53" s="65"/>
      <c r="F53" s="65"/>
      <c r="G53" s="65"/>
      <c r="H53" s="65"/>
      <c r="I53" s="66"/>
      <c r="J53" s="66"/>
      <c r="K53" s="53"/>
      <c r="L53" s="53"/>
    </row>
    <row r="54" spans="1:12" x14ac:dyDescent="0.25">
      <c r="A54" s="50" t="s">
        <v>65</v>
      </c>
      <c r="B54" s="51" t="s">
        <v>70</v>
      </c>
      <c r="C54" s="52">
        <v>0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3">
        <f t="shared" ref="K54:K56" si="15">C54+E54+G54+I54</f>
        <v>0</v>
      </c>
      <c r="L54" s="53">
        <f t="shared" ref="L54:L56" si="16">D54+F54+H54+J54</f>
        <v>0</v>
      </c>
    </row>
    <row r="55" spans="1:12" x14ac:dyDescent="0.25">
      <c r="A55" s="50" t="s">
        <v>66</v>
      </c>
      <c r="B55" s="51" t="s">
        <v>109</v>
      </c>
      <c r="C55" s="52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3">
        <f t="shared" si="15"/>
        <v>0</v>
      </c>
      <c r="L55" s="53">
        <f t="shared" si="16"/>
        <v>0</v>
      </c>
    </row>
    <row r="56" spans="1:12" ht="15.75" thickBot="1" x14ac:dyDescent="0.3">
      <c r="A56" s="54" t="s">
        <v>184</v>
      </c>
      <c r="B56" s="55" t="s">
        <v>71</v>
      </c>
      <c r="C56" s="52">
        <v>0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360</v>
      </c>
      <c r="K56" s="53">
        <f t="shared" si="15"/>
        <v>0</v>
      </c>
      <c r="L56" s="53">
        <f t="shared" si="16"/>
        <v>360</v>
      </c>
    </row>
    <row r="57" spans="1:12" ht="15.75" thickBot="1" x14ac:dyDescent="0.3">
      <c r="A57" s="59" t="s">
        <v>68</v>
      </c>
      <c r="B57" s="60" t="s">
        <v>69</v>
      </c>
      <c r="C57" s="61">
        <f t="shared" ref="C57:J57" si="17">SUM(C54:C56)</f>
        <v>0</v>
      </c>
      <c r="D57" s="61">
        <f t="shared" si="17"/>
        <v>0</v>
      </c>
      <c r="E57" s="61">
        <f t="shared" si="17"/>
        <v>0</v>
      </c>
      <c r="F57" s="61">
        <f t="shared" si="17"/>
        <v>0</v>
      </c>
      <c r="G57" s="61">
        <f t="shared" si="17"/>
        <v>0</v>
      </c>
      <c r="H57" s="61">
        <f t="shared" si="17"/>
        <v>0</v>
      </c>
      <c r="I57" s="75">
        <f t="shared" si="17"/>
        <v>0</v>
      </c>
      <c r="J57" s="75">
        <f t="shared" si="17"/>
        <v>360</v>
      </c>
      <c r="K57" s="62">
        <f>SUM(C57:I57)</f>
        <v>0</v>
      </c>
      <c r="L57" s="112">
        <f>SUM(D57:K57)</f>
        <v>360</v>
      </c>
    </row>
    <row r="58" spans="1:12" ht="15.75" thickBot="1" x14ac:dyDescent="0.3">
      <c r="A58" s="77"/>
      <c r="B58" s="78"/>
      <c r="C58" s="79"/>
      <c r="D58" s="79"/>
      <c r="E58" s="79"/>
      <c r="F58" s="79"/>
      <c r="G58" s="79"/>
      <c r="H58" s="79"/>
      <c r="I58" s="80"/>
      <c r="J58" s="80"/>
      <c r="K58" s="57">
        <f>SUM(C58:I58)</f>
        <v>0</v>
      </c>
      <c r="L58" s="57">
        <f>SUM(D58:K58)</f>
        <v>0</v>
      </c>
    </row>
    <row r="59" spans="1:12" ht="16.5" thickBot="1" x14ac:dyDescent="0.3">
      <c r="A59" s="123" t="s">
        <v>106</v>
      </c>
      <c r="B59" s="124"/>
      <c r="C59" s="81">
        <f t="shared" ref="C59:L59" si="18">C17+C35+C52+C57</f>
        <v>558676.87</v>
      </c>
      <c r="D59" s="81">
        <f t="shared" si="18"/>
        <v>576560.87</v>
      </c>
      <c r="E59" s="81">
        <f t="shared" si="18"/>
        <v>3500</v>
      </c>
      <c r="F59" s="81">
        <f t="shared" si="18"/>
        <v>3500</v>
      </c>
      <c r="G59" s="81">
        <f t="shared" si="18"/>
        <v>17690.400000000001</v>
      </c>
      <c r="H59" s="81">
        <f t="shared" si="18"/>
        <v>17690.400000000001</v>
      </c>
      <c r="I59" s="82">
        <f t="shared" si="18"/>
        <v>2000</v>
      </c>
      <c r="J59" s="82">
        <f t="shared" si="18"/>
        <v>2828</v>
      </c>
      <c r="K59" s="98">
        <f t="shared" si="18"/>
        <v>581867.27</v>
      </c>
      <c r="L59" s="98">
        <f t="shared" si="18"/>
        <v>600579.27</v>
      </c>
    </row>
    <row r="60" spans="1:12" x14ac:dyDescent="0.25">
      <c r="A60" s="63"/>
      <c r="B60" s="64"/>
      <c r="C60" s="65"/>
      <c r="D60" s="65"/>
      <c r="E60" s="65"/>
      <c r="F60" s="65"/>
      <c r="G60" s="65"/>
      <c r="H60" s="65"/>
      <c r="I60" s="66"/>
      <c r="J60" s="66"/>
      <c r="K60" s="53"/>
      <c r="L60" s="53"/>
    </row>
    <row r="61" spans="1:12" x14ac:dyDescent="0.25">
      <c r="A61" s="50" t="s">
        <v>72</v>
      </c>
      <c r="B61" s="51" t="s">
        <v>83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3">
        <f t="shared" ref="K61:K70" si="19">C61+E61+G61+I61</f>
        <v>0</v>
      </c>
      <c r="L61" s="53">
        <f t="shared" ref="L61:L70" si="20">D61+F61+H61+J61</f>
        <v>0</v>
      </c>
    </row>
    <row r="62" spans="1:12" x14ac:dyDescent="0.25">
      <c r="A62" s="50" t="s">
        <v>73</v>
      </c>
      <c r="B62" s="51" t="s">
        <v>84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3">
        <f t="shared" si="19"/>
        <v>0</v>
      </c>
      <c r="L62" s="53">
        <f t="shared" si="20"/>
        <v>0</v>
      </c>
    </row>
    <row r="63" spans="1:12" x14ac:dyDescent="0.25">
      <c r="A63" s="50" t="s">
        <v>74</v>
      </c>
      <c r="B63" s="51" t="s">
        <v>85</v>
      </c>
      <c r="C63" s="52">
        <v>0</v>
      </c>
      <c r="D63" s="52">
        <v>12205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3">
        <f t="shared" si="19"/>
        <v>0</v>
      </c>
      <c r="L63" s="53">
        <f t="shared" si="20"/>
        <v>12205</v>
      </c>
    </row>
    <row r="64" spans="1:12" x14ac:dyDescent="0.25">
      <c r="A64" s="50" t="s">
        <v>75</v>
      </c>
      <c r="B64" s="51" t="s">
        <v>86</v>
      </c>
      <c r="C64" s="52">
        <v>0</v>
      </c>
      <c r="D64" s="52">
        <v>7059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3">
        <f t="shared" si="19"/>
        <v>0</v>
      </c>
      <c r="L64" s="53">
        <f t="shared" si="20"/>
        <v>7059</v>
      </c>
    </row>
    <row r="65" spans="1:12" x14ac:dyDescent="0.25">
      <c r="A65" s="50" t="s">
        <v>76</v>
      </c>
      <c r="B65" s="51" t="s">
        <v>87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3">
        <f t="shared" si="19"/>
        <v>0</v>
      </c>
      <c r="L65" s="53">
        <f t="shared" si="20"/>
        <v>0</v>
      </c>
    </row>
    <row r="66" spans="1:12" x14ac:dyDescent="0.25">
      <c r="A66" s="50" t="s">
        <v>77</v>
      </c>
      <c r="B66" s="51" t="s">
        <v>90</v>
      </c>
      <c r="C66" s="52">
        <f>-(E66+G66+I66)</f>
        <v>-204288</v>
      </c>
      <c r="D66" s="52">
        <f>-(F66+H66+J66)</f>
        <v>-200273</v>
      </c>
      <c r="E66" s="52">
        <v>90603</v>
      </c>
      <c r="F66" s="52">
        <v>86250</v>
      </c>
      <c r="G66" s="52">
        <v>99193</v>
      </c>
      <c r="H66" s="52">
        <v>99601</v>
      </c>
      <c r="I66" s="52">
        <v>14492</v>
      </c>
      <c r="J66" s="52">
        <v>14422</v>
      </c>
      <c r="K66" s="53">
        <f t="shared" si="19"/>
        <v>0</v>
      </c>
      <c r="L66" s="53">
        <f t="shared" si="20"/>
        <v>0</v>
      </c>
    </row>
    <row r="67" spans="1:12" x14ac:dyDescent="0.25">
      <c r="A67" s="50" t="s">
        <v>78</v>
      </c>
      <c r="B67" s="51" t="s">
        <v>185</v>
      </c>
      <c r="C67" s="52">
        <v>0</v>
      </c>
      <c r="D67" s="52">
        <v>250000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3">
        <f t="shared" si="19"/>
        <v>0</v>
      </c>
      <c r="L67" s="53">
        <f t="shared" si="20"/>
        <v>250000</v>
      </c>
    </row>
    <row r="68" spans="1:12" x14ac:dyDescent="0.25">
      <c r="A68" s="50" t="s">
        <v>79</v>
      </c>
      <c r="B68" s="51" t="s">
        <v>89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3">
        <f t="shared" si="19"/>
        <v>0</v>
      </c>
      <c r="L68" s="53">
        <f t="shared" si="20"/>
        <v>0</v>
      </c>
    </row>
    <row r="69" spans="1:12" x14ac:dyDescent="0.25">
      <c r="A69" s="50" t="s">
        <v>80</v>
      </c>
      <c r="B69" s="51" t="s">
        <v>82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3">
        <f t="shared" si="19"/>
        <v>0</v>
      </c>
      <c r="L69" s="53">
        <f t="shared" si="20"/>
        <v>0</v>
      </c>
    </row>
    <row r="70" spans="1:12" ht="15.75" thickBot="1" x14ac:dyDescent="0.3">
      <c r="A70" s="54" t="s">
        <v>81</v>
      </c>
      <c r="B70" s="55" t="s">
        <v>107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3">
        <f t="shared" si="19"/>
        <v>0</v>
      </c>
      <c r="L70" s="53">
        <f t="shared" si="20"/>
        <v>0</v>
      </c>
    </row>
    <row r="71" spans="1:12" ht="15.75" thickBot="1" x14ac:dyDescent="0.3">
      <c r="A71" s="59" t="s">
        <v>91</v>
      </c>
      <c r="B71" s="60" t="s">
        <v>92</v>
      </c>
      <c r="C71" s="61">
        <f t="shared" ref="C71:J71" si="21">SUM(C61:C70)</f>
        <v>-204288</v>
      </c>
      <c r="D71" s="61">
        <f t="shared" si="21"/>
        <v>68991</v>
      </c>
      <c r="E71" s="61">
        <f t="shared" si="21"/>
        <v>90603</v>
      </c>
      <c r="F71" s="61">
        <f t="shared" si="21"/>
        <v>86250</v>
      </c>
      <c r="G71" s="61">
        <f t="shared" si="21"/>
        <v>99193</v>
      </c>
      <c r="H71" s="61">
        <f t="shared" si="21"/>
        <v>99601</v>
      </c>
      <c r="I71" s="75">
        <f t="shared" si="21"/>
        <v>14492</v>
      </c>
      <c r="J71" s="75">
        <f t="shared" si="21"/>
        <v>14422</v>
      </c>
      <c r="K71" s="61">
        <f t="shared" ref="K71:L71" si="22">SUM(K61:K70)</f>
        <v>0</v>
      </c>
      <c r="L71" s="61">
        <f t="shared" si="22"/>
        <v>269264</v>
      </c>
    </row>
    <row r="72" spans="1:12" ht="15.75" thickBot="1" x14ac:dyDescent="0.3">
      <c r="A72" s="77"/>
      <c r="B72" s="78"/>
      <c r="C72" s="79"/>
      <c r="D72" s="79"/>
      <c r="E72" s="79"/>
      <c r="F72" s="79"/>
      <c r="G72" s="79"/>
      <c r="H72" s="79"/>
      <c r="I72" s="80"/>
      <c r="J72" s="80"/>
      <c r="K72" s="57"/>
      <c r="L72" s="57"/>
    </row>
    <row r="73" spans="1:12" ht="16.5" thickBot="1" x14ac:dyDescent="0.3">
      <c r="A73" s="123" t="s">
        <v>93</v>
      </c>
      <c r="B73" s="124"/>
      <c r="C73" s="81">
        <f t="shared" ref="C73:L73" si="23">C59+C71</f>
        <v>354388.87</v>
      </c>
      <c r="D73" s="81">
        <f t="shared" si="23"/>
        <v>645551.87</v>
      </c>
      <c r="E73" s="81">
        <f t="shared" si="23"/>
        <v>94103</v>
      </c>
      <c r="F73" s="81">
        <f t="shared" si="23"/>
        <v>89750</v>
      </c>
      <c r="G73" s="81">
        <f t="shared" si="23"/>
        <v>116883.4</v>
      </c>
      <c r="H73" s="81">
        <f t="shared" si="23"/>
        <v>117291.4</v>
      </c>
      <c r="I73" s="82">
        <f t="shared" si="23"/>
        <v>16492</v>
      </c>
      <c r="J73" s="82">
        <f t="shared" si="23"/>
        <v>17250</v>
      </c>
      <c r="K73" s="98">
        <f t="shared" si="23"/>
        <v>581867.27</v>
      </c>
      <c r="L73" s="98">
        <f t="shared" si="23"/>
        <v>869843.27</v>
      </c>
    </row>
    <row r="74" spans="1:12" x14ac:dyDescent="0.25">
      <c r="A74" s="110" t="s">
        <v>179</v>
      </c>
    </row>
  </sheetData>
  <mergeCells count="12">
    <mergeCell ref="L5:L6"/>
    <mergeCell ref="K5:K6"/>
    <mergeCell ref="I5:J5"/>
    <mergeCell ref="G5:H5"/>
    <mergeCell ref="E5:F5"/>
    <mergeCell ref="A59:B59"/>
    <mergeCell ref="A73:B73"/>
    <mergeCell ref="A2:K2"/>
    <mergeCell ref="A3:K3"/>
    <mergeCell ref="A5:A6"/>
    <mergeCell ref="B5:B6"/>
    <mergeCell ref="C5:D5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4"/>
  <sheetViews>
    <sheetView topLeftCell="J1" zoomScale="85" zoomScaleNormal="85" workbookViewId="0">
      <selection activeCell="AD2" sqref="AD2"/>
    </sheetView>
  </sheetViews>
  <sheetFormatPr defaultRowHeight="15" x14ac:dyDescent="0.25"/>
  <cols>
    <col min="1" max="1" width="9.85546875" style="41" customWidth="1"/>
    <col min="2" max="2" width="45.5703125" style="41" customWidth="1"/>
    <col min="3" max="4" width="12.85546875" style="42" customWidth="1"/>
    <col min="5" max="5" width="10.7109375" style="42" customWidth="1"/>
    <col min="6" max="6" width="11.7109375" style="42" customWidth="1"/>
    <col min="7" max="8" width="11" style="42" customWidth="1"/>
    <col min="9" max="9" width="11.7109375" style="42" customWidth="1"/>
    <col min="10" max="10" width="14.140625" style="42" customWidth="1"/>
    <col min="11" max="14" width="11.7109375" style="42" customWidth="1"/>
    <col min="15" max="15" width="13.7109375" style="42" customWidth="1"/>
    <col min="16" max="26" width="11.7109375" style="42" customWidth="1"/>
    <col min="27" max="27" width="11.7109375" style="20" customWidth="1"/>
    <col min="28" max="28" width="14.85546875" style="20" customWidth="1"/>
    <col min="29" max="30" width="10.5703125" style="20" customWidth="1"/>
  </cols>
  <sheetData>
    <row r="1" spans="1:30" x14ac:dyDescent="0.25">
      <c r="AC1" s="21"/>
      <c r="AD1" s="21" t="s">
        <v>188</v>
      </c>
    </row>
    <row r="2" spans="1:30" x14ac:dyDescent="0.25">
      <c r="A2" s="138" t="s">
        <v>168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/>
    </row>
    <row r="3" spans="1:30" x14ac:dyDescent="0.25">
      <c r="A3" s="138" t="s">
        <v>120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/>
    </row>
    <row r="4" spans="1:30" ht="15.75" thickBot="1" x14ac:dyDescent="0.3">
      <c r="AC4" s="22"/>
      <c r="AD4" s="22" t="s">
        <v>104</v>
      </c>
    </row>
    <row r="5" spans="1:30" ht="75.75" customHeight="1" thickBot="1" x14ac:dyDescent="0.3">
      <c r="A5" s="128" t="s">
        <v>1</v>
      </c>
      <c r="B5" s="126" t="s">
        <v>0</v>
      </c>
      <c r="C5" s="132" t="s">
        <v>165</v>
      </c>
      <c r="D5" s="133"/>
      <c r="E5" s="104" t="s">
        <v>136</v>
      </c>
      <c r="F5" s="104" t="s">
        <v>137</v>
      </c>
      <c r="G5" s="104" t="s">
        <v>138</v>
      </c>
      <c r="H5" s="104" t="s">
        <v>127</v>
      </c>
      <c r="I5" s="134" t="s">
        <v>154</v>
      </c>
      <c r="J5" s="135"/>
      <c r="K5" s="105" t="s">
        <v>139</v>
      </c>
      <c r="L5" s="105" t="s">
        <v>141</v>
      </c>
      <c r="M5" s="105" t="s">
        <v>140</v>
      </c>
      <c r="N5" s="134" t="s">
        <v>142</v>
      </c>
      <c r="O5" s="135"/>
      <c r="P5" s="105" t="s">
        <v>143</v>
      </c>
      <c r="Q5" s="105" t="s">
        <v>144</v>
      </c>
      <c r="R5" s="105" t="s">
        <v>145</v>
      </c>
      <c r="S5" s="105" t="s">
        <v>146</v>
      </c>
      <c r="T5" s="105" t="s">
        <v>147</v>
      </c>
      <c r="U5" s="105" t="s">
        <v>148</v>
      </c>
      <c r="V5" s="105" t="s">
        <v>149</v>
      </c>
      <c r="W5" s="105" t="s">
        <v>150</v>
      </c>
      <c r="X5" s="105" t="s">
        <v>151</v>
      </c>
      <c r="Y5" s="105" t="s">
        <v>152</v>
      </c>
      <c r="Z5" s="105" t="s">
        <v>153</v>
      </c>
      <c r="AA5" s="136" t="s">
        <v>164</v>
      </c>
      <c r="AB5" s="137"/>
      <c r="AC5" s="130" t="s">
        <v>180</v>
      </c>
      <c r="AD5" s="117" t="s">
        <v>181</v>
      </c>
    </row>
    <row r="6" spans="1:30" ht="15.75" thickBot="1" x14ac:dyDescent="0.3">
      <c r="A6" s="129"/>
      <c r="B6" s="127"/>
      <c r="C6" s="114" t="s">
        <v>182</v>
      </c>
      <c r="D6" s="114" t="s">
        <v>183</v>
      </c>
      <c r="E6" s="115"/>
      <c r="F6" s="115"/>
      <c r="G6" s="115"/>
      <c r="H6" s="115"/>
      <c r="I6" s="114" t="s">
        <v>182</v>
      </c>
      <c r="J6" s="114" t="s">
        <v>183</v>
      </c>
      <c r="K6" s="116"/>
      <c r="L6" s="116"/>
      <c r="M6" s="116"/>
      <c r="N6" s="114" t="s">
        <v>182</v>
      </c>
      <c r="O6" s="114" t="s">
        <v>183</v>
      </c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4" t="s">
        <v>182</v>
      </c>
      <c r="AB6" s="114" t="s">
        <v>183</v>
      </c>
      <c r="AC6" s="131"/>
      <c r="AD6" s="118"/>
    </row>
    <row r="7" spans="1:30" x14ac:dyDescent="0.25">
      <c r="A7" s="63" t="s">
        <v>2</v>
      </c>
      <c r="B7" s="64" t="s">
        <v>3</v>
      </c>
      <c r="C7" s="65">
        <f>52417+136</f>
        <v>52553</v>
      </c>
      <c r="D7" s="65">
        <f>52417+136</f>
        <v>52553</v>
      </c>
      <c r="E7" s="65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0</v>
      </c>
      <c r="X7" s="65">
        <v>0</v>
      </c>
      <c r="Y7" s="65">
        <v>0</v>
      </c>
      <c r="Z7" s="65">
        <v>0</v>
      </c>
      <c r="AA7" s="23">
        <v>0</v>
      </c>
      <c r="AB7" s="23">
        <v>0</v>
      </c>
      <c r="AC7" s="102">
        <f>C7+E7+F7+G7+H7+I7+K7+L7+M7+N7+P7+Q7+R7+S7+T7+U7+V7+W7+X7+Y7+Z7+AA7</f>
        <v>52553</v>
      </c>
      <c r="AD7" s="102">
        <f>D7+E7+F7+G7+H7+J7+K7+L7+M7+O7+P7+Q7+R7+S7+T7+U7+V7+W7+X7+Y7+Z7+AB7</f>
        <v>52553</v>
      </c>
    </row>
    <row r="8" spans="1:30" x14ac:dyDescent="0.25">
      <c r="A8" s="50" t="s">
        <v>4</v>
      </c>
      <c r="B8" s="51" t="s">
        <v>108</v>
      </c>
      <c r="C8" s="52">
        <v>65078</v>
      </c>
      <c r="D8" s="52">
        <v>73650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52">
        <v>0</v>
      </c>
      <c r="W8" s="52">
        <v>0</v>
      </c>
      <c r="X8" s="52">
        <v>0</v>
      </c>
      <c r="Y8" s="52">
        <v>0</v>
      </c>
      <c r="Z8" s="52">
        <v>0</v>
      </c>
      <c r="AA8" s="25">
        <v>0</v>
      </c>
      <c r="AB8" s="25">
        <v>0</v>
      </c>
      <c r="AC8" s="40">
        <f>C8+E8+F8+G8+H8+I8+K8+L8+M8+N8+P8+Q8+R8+S8+T8+U8+V8+W8+X8+Y8+Z8+AA8</f>
        <v>65078</v>
      </c>
      <c r="AD8" s="113">
        <f>D8+E8+F8+G8+H8+J8+K8+L8+M8+O8+P8+Q8+R8+S8+T8+U8+V8+W8+X8+Y8+Z8+AB8</f>
        <v>73650</v>
      </c>
    </row>
    <row r="9" spans="1:30" x14ac:dyDescent="0.25">
      <c r="A9" s="50" t="s">
        <v>6</v>
      </c>
      <c r="B9" s="51" t="s">
        <v>7</v>
      </c>
      <c r="C9" s="52">
        <v>39119</v>
      </c>
      <c r="D9" s="52">
        <v>40377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25">
        <v>0</v>
      </c>
      <c r="AB9" s="25">
        <v>0</v>
      </c>
      <c r="AC9" s="40">
        <f t="shared" ref="AC9:AC16" si="0">C9+E9+F9+G9+H9+I9+K9+L9+M9+N9+P9+Q9+R9+S9+T9+U9+V9+W9+X9+Y9+Z9+AA9</f>
        <v>39119</v>
      </c>
      <c r="AD9" s="113">
        <f t="shared" ref="AD9:AD16" si="1">D9+E9+F9+G9+H9+J9+K9+L9+M9+O9+P9+Q9+R9+S9+T9+U9+V9+W9+X9+Y9+Z9+AB9</f>
        <v>40377</v>
      </c>
    </row>
    <row r="10" spans="1:30" x14ac:dyDescent="0.25">
      <c r="A10" s="50" t="s">
        <v>8</v>
      </c>
      <c r="B10" s="51" t="s">
        <v>9</v>
      </c>
      <c r="C10" s="52">
        <v>4178</v>
      </c>
      <c r="D10" s="52">
        <v>4484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25">
        <v>0</v>
      </c>
      <c r="AB10" s="25">
        <v>0</v>
      </c>
      <c r="AC10" s="40">
        <f t="shared" si="0"/>
        <v>4178</v>
      </c>
      <c r="AD10" s="113">
        <f t="shared" si="1"/>
        <v>4484</v>
      </c>
    </row>
    <row r="11" spans="1:30" x14ac:dyDescent="0.25">
      <c r="A11" s="50" t="s">
        <v>10</v>
      </c>
      <c r="B11" s="51" t="s">
        <v>11</v>
      </c>
      <c r="C11" s="52">
        <v>0</v>
      </c>
      <c r="D11" s="52">
        <v>2136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25">
        <v>0</v>
      </c>
      <c r="AB11" s="25">
        <v>0</v>
      </c>
      <c r="AC11" s="40">
        <f t="shared" si="0"/>
        <v>0</v>
      </c>
      <c r="AD11" s="113">
        <f t="shared" si="1"/>
        <v>2136</v>
      </c>
    </row>
    <row r="12" spans="1:30" x14ac:dyDescent="0.25">
      <c r="A12" s="54" t="s">
        <v>12</v>
      </c>
      <c r="B12" s="55" t="s">
        <v>13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25">
        <v>0</v>
      </c>
      <c r="AB12" s="25">
        <v>0</v>
      </c>
      <c r="AC12" s="40">
        <f t="shared" si="0"/>
        <v>0</v>
      </c>
      <c r="AD12" s="113">
        <f t="shared" si="1"/>
        <v>0</v>
      </c>
    </row>
    <row r="13" spans="1:30" x14ac:dyDescent="0.25">
      <c r="A13" s="50" t="s">
        <v>156</v>
      </c>
      <c r="B13" s="51" t="s">
        <v>157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25">
        <v>0</v>
      </c>
      <c r="AB13" s="25">
        <v>0</v>
      </c>
      <c r="AC13" s="40">
        <f t="shared" si="0"/>
        <v>0</v>
      </c>
      <c r="AD13" s="113">
        <f t="shared" si="1"/>
        <v>0</v>
      </c>
    </row>
    <row r="14" spans="1:30" x14ac:dyDescent="0.25">
      <c r="A14" s="50" t="s">
        <v>158</v>
      </c>
      <c r="B14" s="51" t="s">
        <v>162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25">
        <v>0</v>
      </c>
      <c r="AB14" s="25">
        <v>0</v>
      </c>
      <c r="AC14" s="40">
        <f t="shared" si="0"/>
        <v>0</v>
      </c>
      <c r="AD14" s="113">
        <f t="shared" si="1"/>
        <v>0</v>
      </c>
    </row>
    <row r="15" spans="1:30" x14ac:dyDescent="0.25">
      <c r="A15" s="50" t="s">
        <v>159</v>
      </c>
      <c r="B15" s="51" t="s">
        <v>163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25">
        <v>0</v>
      </c>
      <c r="AB15" s="25">
        <v>0</v>
      </c>
      <c r="AC15" s="40">
        <f t="shared" si="0"/>
        <v>0</v>
      </c>
      <c r="AD15" s="113">
        <f t="shared" si="1"/>
        <v>0</v>
      </c>
    </row>
    <row r="16" spans="1:30" ht="15.75" thickBot="1" x14ac:dyDescent="0.3">
      <c r="A16" s="54" t="s">
        <v>160</v>
      </c>
      <c r="B16" s="55" t="s">
        <v>161</v>
      </c>
      <c r="C16" s="56">
        <v>0</v>
      </c>
      <c r="D16" s="56">
        <v>261</v>
      </c>
      <c r="E16" s="56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5351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6">
        <f>10333+193</f>
        <v>10526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25">
        <v>0</v>
      </c>
      <c r="AB16" s="25">
        <v>0</v>
      </c>
      <c r="AC16" s="40">
        <f t="shared" si="0"/>
        <v>10526</v>
      </c>
      <c r="AD16" s="113">
        <f t="shared" si="1"/>
        <v>16138</v>
      </c>
    </row>
    <row r="17" spans="1:31" ht="15.75" thickBot="1" x14ac:dyDescent="0.3">
      <c r="A17" s="59" t="s">
        <v>14</v>
      </c>
      <c r="B17" s="60" t="s">
        <v>15</v>
      </c>
      <c r="C17" s="61">
        <f>SUM(C7:C16)</f>
        <v>160928</v>
      </c>
      <c r="D17" s="61">
        <f>SUM(D7:D16)</f>
        <v>173461</v>
      </c>
      <c r="E17" s="61">
        <f t="shared" ref="E17:AC17" si="2">SUM(E7:E16)</f>
        <v>0</v>
      </c>
      <c r="F17" s="61">
        <f t="shared" si="2"/>
        <v>0</v>
      </c>
      <c r="G17" s="61">
        <f t="shared" si="2"/>
        <v>0</v>
      </c>
      <c r="H17" s="61">
        <f t="shared" si="2"/>
        <v>0</v>
      </c>
      <c r="I17" s="61">
        <f t="shared" si="2"/>
        <v>0</v>
      </c>
      <c r="J17" s="61">
        <f t="shared" ref="J17" si="3">SUM(J7:J16)</f>
        <v>0</v>
      </c>
      <c r="K17" s="61">
        <f t="shared" si="2"/>
        <v>0</v>
      </c>
      <c r="L17" s="61">
        <f t="shared" si="2"/>
        <v>0</v>
      </c>
      <c r="M17" s="61">
        <f t="shared" si="2"/>
        <v>0</v>
      </c>
      <c r="N17" s="61">
        <f t="shared" si="2"/>
        <v>0</v>
      </c>
      <c r="O17" s="61">
        <f t="shared" ref="O17" si="4">SUM(O7:O16)</f>
        <v>5351</v>
      </c>
      <c r="P17" s="61">
        <f t="shared" si="2"/>
        <v>0</v>
      </c>
      <c r="Q17" s="61">
        <f t="shared" si="2"/>
        <v>0</v>
      </c>
      <c r="R17" s="61">
        <f t="shared" si="2"/>
        <v>0</v>
      </c>
      <c r="S17" s="61">
        <f t="shared" si="2"/>
        <v>0</v>
      </c>
      <c r="T17" s="61">
        <f t="shared" si="2"/>
        <v>0</v>
      </c>
      <c r="U17" s="61">
        <f t="shared" si="2"/>
        <v>10526</v>
      </c>
      <c r="V17" s="61">
        <f t="shared" si="2"/>
        <v>0</v>
      </c>
      <c r="W17" s="61">
        <f t="shared" si="2"/>
        <v>0</v>
      </c>
      <c r="X17" s="61">
        <f t="shared" si="2"/>
        <v>0</v>
      </c>
      <c r="Y17" s="61">
        <f t="shared" si="2"/>
        <v>0</v>
      </c>
      <c r="Z17" s="61">
        <f t="shared" si="2"/>
        <v>0</v>
      </c>
      <c r="AA17" s="28">
        <f t="shared" si="2"/>
        <v>0</v>
      </c>
      <c r="AB17" s="28">
        <f t="shared" ref="AB17" si="5">SUM(AB7:AB16)</f>
        <v>0</v>
      </c>
      <c r="AC17" s="85">
        <f t="shared" si="2"/>
        <v>171454</v>
      </c>
      <c r="AD17" s="85">
        <f t="shared" ref="AD17" si="6">SUM(AD7:AD16)</f>
        <v>189338</v>
      </c>
      <c r="AE17" t="s">
        <v>111</v>
      </c>
    </row>
    <row r="18" spans="1:31" x14ac:dyDescent="0.25">
      <c r="A18" s="63"/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23"/>
      <c r="AB18" s="23"/>
      <c r="AC18" s="102"/>
      <c r="AD18" s="102"/>
    </row>
    <row r="19" spans="1:31" x14ac:dyDescent="0.25">
      <c r="A19" s="50" t="s">
        <v>16</v>
      </c>
      <c r="B19" s="51" t="s">
        <v>17</v>
      </c>
      <c r="C19" s="52">
        <f t="shared" ref="C19:I19" si="7">C20+C21+C22+C23</f>
        <v>0</v>
      </c>
      <c r="D19" s="52">
        <f t="shared" ref="D19" si="8">D20+D21+D22+D23</f>
        <v>0</v>
      </c>
      <c r="E19" s="52">
        <f t="shared" si="7"/>
        <v>0</v>
      </c>
      <c r="F19" s="52">
        <f t="shared" si="7"/>
        <v>0</v>
      </c>
      <c r="G19" s="52">
        <f t="shared" si="7"/>
        <v>0</v>
      </c>
      <c r="H19" s="52">
        <f t="shared" si="7"/>
        <v>226389</v>
      </c>
      <c r="I19" s="52">
        <f t="shared" si="7"/>
        <v>0</v>
      </c>
      <c r="J19" s="52">
        <f t="shared" ref="J19" si="9">J20+J21+J22+J23</f>
        <v>0</v>
      </c>
      <c r="K19" s="52">
        <f t="shared" ref="K19:Z19" si="10">K20+K21+K22+K23</f>
        <v>0</v>
      </c>
      <c r="L19" s="52">
        <f t="shared" si="10"/>
        <v>0</v>
      </c>
      <c r="M19" s="52">
        <f t="shared" si="10"/>
        <v>0</v>
      </c>
      <c r="N19" s="52">
        <f t="shared" si="10"/>
        <v>0</v>
      </c>
      <c r="O19" s="52">
        <f t="shared" ref="O19" si="11">O20+O21+O22+O23</f>
        <v>0</v>
      </c>
      <c r="P19" s="52">
        <f t="shared" si="10"/>
        <v>0</v>
      </c>
      <c r="Q19" s="52">
        <f t="shared" si="10"/>
        <v>0</v>
      </c>
      <c r="R19" s="52">
        <f t="shared" si="10"/>
        <v>0</v>
      </c>
      <c r="S19" s="52">
        <f t="shared" si="10"/>
        <v>0</v>
      </c>
      <c r="T19" s="52">
        <f t="shared" si="10"/>
        <v>0</v>
      </c>
      <c r="U19" s="52">
        <f t="shared" si="10"/>
        <v>0</v>
      </c>
      <c r="V19" s="52">
        <f t="shared" si="10"/>
        <v>0</v>
      </c>
      <c r="W19" s="52">
        <f t="shared" si="10"/>
        <v>0</v>
      </c>
      <c r="X19" s="52">
        <f t="shared" si="10"/>
        <v>0</v>
      </c>
      <c r="Y19" s="52">
        <f t="shared" si="10"/>
        <v>0</v>
      </c>
      <c r="Z19" s="52">
        <f t="shared" si="10"/>
        <v>0</v>
      </c>
      <c r="AA19" s="25">
        <f>AA20+AA21+AA22+AA23</f>
        <v>0</v>
      </c>
      <c r="AB19" s="25">
        <f>AB20+AB21+AB22+AB23</f>
        <v>0</v>
      </c>
      <c r="AC19" s="40">
        <f t="shared" ref="AC19:AC33" si="12">C19+E19+F19+G19+H19+I19+K19+L19+M19+N19+P19+Q19+R19+S19+T19+U19+V19+W19+X19+Y19+Z19+AA19</f>
        <v>226389</v>
      </c>
      <c r="AD19" s="113">
        <f t="shared" ref="AD19:AD32" si="13">D19+E19+F19+G19+H19+J19+K19+L19+M19+O19+P19+Q19+R19+S19+T19+U19+V19+W19+X19+Y19+Z19+AB19</f>
        <v>226389</v>
      </c>
    </row>
    <row r="20" spans="1:31" x14ac:dyDescent="0.25">
      <c r="A20" s="68" t="s">
        <v>95</v>
      </c>
      <c r="B20" s="69" t="s">
        <v>166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70">
        <v>100000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2">
        <v>0</v>
      </c>
      <c r="AA20" s="25">
        <v>0</v>
      </c>
      <c r="AB20" s="25">
        <v>0</v>
      </c>
      <c r="AC20" s="40">
        <f t="shared" si="12"/>
        <v>100000</v>
      </c>
      <c r="AD20" s="113">
        <f t="shared" si="13"/>
        <v>100000</v>
      </c>
    </row>
    <row r="21" spans="1:31" x14ac:dyDescent="0.25">
      <c r="A21" s="68" t="s">
        <v>96</v>
      </c>
      <c r="B21" s="69" t="s">
        <v>23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70">
        <v>126329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25">
        <v>0</v>
      </c>
      <c r="AB21" s="25">
        <v>0</v>
      </c>
      <c r="AC21" s="40">
        <f t="shared" si="12"/>
        <v>126329</v>
      </c>
      <c r="AD21" s="113">
        <f t="shared" si="13"/>
        <v>126329</v>
      </c>
    </row>
    <row r="22" spans="1:31" x14ac:dyDescent="0.25">
      <c r="A22" s="68" t="s">
        <v>97</v>
      </c>
      <c r="B22" s="69" t="s">
        <v>22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70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  <c r="AA22" s="25">
        <v>0</v>
      </c>
      <c r="AB22" s="25">
        <v>0</v>
      </c>
      <c r="AC22" s="40">
        <f t="shared" si="12"/>
        <v>0</v>
      </c>
      <c r="AD22" s="113">
        <f t="shared" si="13"/>
        <v>0</v>
      </c>
    </row>
    <row r="23" spans="1:31" x14ac:dyDescent="0.25">
      <c r="A23" s="68" t="s">
        <v>98</v>
      </c>
      <c r="B23" s="69" t="s">
        <v>21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  <c r="H23" s="70">
        <v>60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  <c r="AA23" s="25">
        <v>0</v>
      </c>
      <c r="AB23" s="25">
        <v>0</v>
      </c>
      <c r="AC23" s="40">
        <f t="shared" si="12"/>
        <v>60</v>
      </c>
      <c r="AD23" s="113">
        <f t="shared" si="13"/>
        <v>60</v>
      </c>
    </row>
    <row r="24" spans="1:31" x14ac:dyDescent="0.25">
      <c r="A24" s="50" t="s">
        <v>18</v>
      </c>
      <c r="B24" s="51" t="s">
        <v>19</v>
      </c>
      <c r="C24" s="52">
        <f>C25</f>
        <v>0</v>
      </c>
      <c r="D24" s="52">
        <f>D25</f>
        <v>0</v>
      </c>
      <c r="E24" s="52">
        <f>E25</f>
        <v>0</v>
      </c>
      <c r="F24" s="52">
        <f t="shared" ref="F24:AB24" si="14">F25</f>
        <v>0</v>
      </c>
      <c r="G24" s="52">
        <f>G25</f>
        <v>0</v>
      </c>
      <c r="H24" s="52">
        <f>H25</f>
        <v>90000</v>
      </c>
      <c r="I24" s="52">
        <f t="shared" si="14"/>
        <v>0</v>
      </c>
      <c r="J24" s="52">
        <f t="shared" si="14"/>
        <v>0</v>
      </c>
      <c r="K24" s="52">
        <f t="shared" si="14"/>
        <v>0</v>
      </c>
      <c r="L24" s="52">
        <f t="shared" si="14"/>
        <v>0</v>
      </c>
      <c r="M24" s="52">
        <f t="shared" si="14"/>
        <v>0</v>
      </c>
      <c r="N24" s="52">
        <f t="shared" si="14"/>
        <v>0</v>
      </c>
      <c r="O24" s="52">
        <f t="shared" si="14"/>
        <v>0</v>
      </c>
      <c r="P24" s="52">
        <f t="shared" si="14"/>
        <v>0</v>
      </c>
      <c r="Q24" s="52">
        <f t="shared" si="14"/>
        <v>0</v>
      </c>
      <c r="R24" s="52">
        <f t="shared" si="14"/>
        <v>0</v>
      </c>
      <c r="S24" s="52">
        <f t="shared" si="14"/>
        <v>0</v>
      </c>
      <c r="T24" s="52">
        <f t="shared" si="14"/>
        <v>0</v>
      </c>
      <c r="U24" s="52">
        <f t="shared" si="14"/>
        <v>0</v>
      </c>
      <c r="V24" s="52">
        <f t="shared" si="14"/>
        <v>0</v>
      </c>
      <c r="W24" s="52">
        <f t="shared" si="14"/>
        <v>0</v>
      </c>
      <c r="X24" s="52">
        <f t="shared" si="14"/>
        <v>0</v>
      </c>
      <c r="Y24" s="52">
        <f t="shared" si="14"/>
        <v>0</v>
      </c>
      <c r="Z24" s="52">
        <f t="shared" si="14"/>
        <v>0</v>
      </c>
      <c r="AA24" s="25">
        <f t="shared" si="14"/>
        <v>0</v>
      </c>
      <c r="AB24" s="25">
        <f t="shared" si="14"/>
        <v>0</v>
      </c>
      <c r="AC24" s="40">
        <f t="shared" si="12"/>
        <v>90000</v>
      </c>
      <c r="AD24" s="113">
        <f t="shared" si="13"/>
        <v>90000</v>
      </c>
    </row>
    <row r="25" spans="1:31" x14ac:dyDescent="0.25">
      <c r="A25" s="68" t="s">
        <v>99</v>
      </c>
      <c r="B25" s="69" t="s">
        <v>20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70">
        <v>90000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  <c r="Z25" s="52">
        <v>0</v>
      </c>
      <c r="AA25" s="25">
        <v>0</v>
      </c>
      <c r="AB25" s="25">
        <v>0</v>
      </c>
      <c r="AC25" s="40">
        <f t="shared" si="12"/>
        <v>90000</v>
      </c>
      <c r="AD25" s="113">
        <f t="shared" si="13"/>
        <v>90000</v>
      </c>
    </row>
    <row r="26" spans="1:31" x14ac:dyDescent="0.25">
      <c r="A26" s="50" t="s">
        <v>24</v>
      </c>
      <c r="B26" s="51" t="s">
        <v>25</v>
      </c>
      <c r="C26" s="52">
        <f>C27</f>
        <v>0</v>
      </c>
      <c r="D26" s="52">
        <f>D27</f>
        <v>0</v>
      </c>
      <c r="E26" s="52">
        <f>E27</f>
        <v>0</v>
      </c>
      <c r="F26" s="52">
        <f t="shared" ref="F26:AB26" si="15">F27</f>
        <v>0</v>
      </c>
      <c r="G26" s="52">
        <f>G27</f>
        <v>0</v>
      </c>
      <c r="H26" s="52">
        <f>H27</f>
        <v>10000</v>
      </c>
      <c r="I26" s="52">
        <f t="shared" si="15"/>
        <v>0</v>
      </c>
      <c r="J26" s="52">
        <f t="shared" si="15"/>
        <v>0</v>
      </c>
      <c r="K26" s="52">
        <f t="shared" si="15"/>
        <v>0</v>
      </c>
      <c r="L26" s="52">
        <f t="shared" si="15"/>
        <v>0</v>
      </c>
      <c r="M26" s="52">
        <f t="shared" si="15"/>
        <v>0</v>
      </c>
      <c r="N26" s="52">
        <f t="shared" si="15"/>
        <v>0</v>
      </c>
      <c r="O26" s="52">
        <f t="shared" si="15"/>
        <v>0</v>
      </c>
      <c r="P26" s="52">
        <f t="shared" si="15"/>
        <v>0</v>
      </c>
      <c r="Q26" s="52">
        <f t="shared" si="15"/>
        <v>0</v>
      </c>
      <c r="R26" s="52">
        <f t="shared" si="15"/>
        <v>0</v>
      </c>
      <c r="S26" s="52">
        <f t="shared" si="15"/>
        <v>0</v>
      </c>
      <c r="T26" s="52">
        <f t="shared" si="15"/>
        <v>0</v>
      </c>
      <c r="U26" s="52">
        <f t="shared" si="15"/>
        <v>0</v>
      </c>
      <c r="V26" s="52">
        <f t="shared" si="15"/>
        <v>0</v>
      </c>
      <c r="W26" s="52">
        <f t="shared" si="15"/>
        <v>0</v>
      </c>
      <c r="X26" s="52">
        <f t="shared" si="15"/>
        <v>0</v>
      </c>
      <c r="Y26" s="52">
        <f t="shared" si="15"/>
        <v>0</v>
      </c>
      <c r="Z26" s="52">
        <f t="shared" si="15"/>
        <v>0</v>
      </c>
      <c r="AA26" s="25">
        <f t="shared" si="15"/>
        <v>0</v>
      </c>
      <c r="AB26" s="25">
        <f t="shared" si="15"/>
        <v>0</v>
      </c>
      <c r="AC26" s="40">
        <f t="shared" si="12"/>
        <v>10000</v>
      </c>
      <c r="AD26" s="113">
        <f t="shared" si="13"/>
        <v>10000</v>
      </c>
    </row>
    <row r="27" spans="1:31" x14ac:dyDescent="0.25">
      <c r="A27" s="68" t="s">
        <v>100</v>
      </c>
      <c r="B27" s="69" t="s">
        <v>26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70">
        <v>10000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  <c r="Y27" s="52">
        <v>0</v>
      </c>
      <c r="Z27" s="52">
        <v>0</v>
      </c>
      <c r="AA27" s="25">
        <v>0</v>
      </c>
      <c r="AB27" s="25">
        <v>0</v>
      </c>
      <c r="AC27" s="40">
        <f t="shared" si="12"/>
        <v>10000</v>
      </c>
      <c r="AD27" s="113">
        <f t="shared" si="13"/>
        <v>10000</v>
      </c>
    </row>
    <row r="28" spans="1:31" x14ac:dyDescent="0.25">
      <c r="A28" s="106" t="s">
        <v>172</v>
      </c>
      <c r="B28" s="107" t="s">
        <v>173</v>
      </c>
      <c r="C28" s="52">
        <f>C29+C30</f>
        <v>0</v>
      </c>
      <c r="D28" s="52">
        <f>D29+D30</f>
        <v>0</v>
      </c>
      <c r="E28" s="52">
        <f t="shared" ref="E28:I28" si="16">E29+E30</f>
        <v>0</v>
      </c>
      <c r="F28" s="52">
        <f t="shared" si="16"/>
        <v>0</v>
      </c>
      <c r="G28" s="52">
        <f t="shared" si="16"/>
        <v>0</v>
      </c>
      <c r="H28" s="52">
        <f t="shared" si="16"/>
        <v>10010</v>
      </c>
      <c r="I28" s="52">
        <f t="shared" si="16"/>
        <v>0</v>
      </c>
      <c r="J28" s="52">
        <f t="shared" ref="J28" si="17">J29+J30</f>
        <v>0</v>
      </c>
      <c r="K28" s="52">
        <f t="shared" ref="K28" si="18">K29+K30</f>
        <v>0</v>
      </c>
      <c r="L28" s="52">
        <f t="shared" ref="L28" si="19">L29+L30</f>
        <v>0</v>
      </c>
      <c r="M28" s="52">
        <f t="shared" ref="M28" si="20">M29+M30</f>
        <v>0</v>
      </c>
      <c r="N28" s="52">
        <f t="shared" ref="N28:O28" si="21">N29+N30</f>
        <v>0</v>
      </c>
      <c r="O28" s="52">
        <f t="shared" si="21"/>
        <v>0</v>
      </c>
      <c r="P28" s="52">
        <f t="shared" ref="P28" si="22">P29+P30</f>
        <v>0</v>
      </c>
      <c r="Q28" s="52">
        <f t="shared" ref="Q28" si="23">Q29+Q30</f>
        <v>0</v>
      </c>
      <c r="R28" s="52">
        <f t="shared" ref="R28" si="24">R29+R30</f>
        <v>0</v>
      </c>
      <c r="S28" s="52">
        <f t="shared" ref="S28" si="25">S29+S30</f>
        <v>0</v>
      </c>
      <c r="T28" s="52">
        <f t="shared" ref="T28" si="26">T29+T30</f>
        <v>0</v>
      </c>
      <c r="U28" s="52">
        <f t="shared" ref="U28" si="27">U29+U30</f>
        <v>0</v>
      </c>
      <c r="V28" s="52">
        <f t="shared" ref="V28" si="28">V29+V30</f>
        <v>0</v>
      </c>
      <c r="W28" s="52">
        <f t="shared" ref="W28" si="29">W29+W30</f>
        <v>0</v>
      </c>
      <c r="X28" s="52">
        <f t="shared" ref="X28" si="30">X29+X30</f>
        <v>0</v>
      </c>
      <c r="Y28" s="52">
        <f t="shared" ref="Y28" si="31">Y29+Y30</f>
        <v>0</v>
      </c>
      <c r="Z28" s="52">
        <f t="shared" ref="Z28" si="32">Z29+Z30</f>
        <v>0</v>
      </c>
      <c r="AA28" s="52">
        <f t="shared" ref="AA28:AB28" si="33">AA29+AA30</f>
        <v>0</v>
      </c>
      <c r="AB28" s="52">
        <f t="shared" si="33"/>
        <v>0</v>
      </c>
      <c r="AC28" s="40">
        <f t="shared" si="12"/>
        <v>10010</v>
      </c>
      <c r="AD28" s="113">
        <f t="shared" si="13"/>
        <v>10010</v>
      </c>
    </row>
    <row r="29" spans="1:31" x14ac:dyDescent="0.25">
      <c r="A29" s="108" t="s">
        <v>174</v>
      </c>
      <c r="B29" s="69" t="s">
        <v>175</v>
      </c>
      <c r="C29" s="52">
        <v>0</v>
      </c>
      <c r="D29" s="52">
        <v>0</v>
      </c>
      <c r="E29" s="52">
        <v>0</v>
      </c>
      <c r="F29" s="52">
        <v>0</v>
      </c>
      <c r="G29" s="52">
        <v>0</v>
      </c>
      <c r="H29" s="52">
        <v>10000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0</v>
      </c>
      <c r="X29" s="52">
        <v>0</v>
      </c>
      <c r="Y29" s="52">
        <v>0</v>
      </c>
      <c r="Z29" s="52">
        <v>0</v>
      </c>
      <c r="AA29" s="52">
        <v>0</v>
      </c>
      <c r="AB29" s="52">
        <v>0</v>
      </c>
      <c r="AC29" s="40">
        <f t="shared" si="12"/>
        <v>10000</v>
      </c>
      <c r="AD29" s="113">
        <f t="shared" si="13"/>
        <v>10000</v>
      </c>
    </row>
    <row r="30" spans="1:31" x14ac:dyDescent="0.25">
      <c r="A30" s="108" t="s">
        <v>176</v>
      </c>
      <c r="B30" s="69" t="s">
        <v>177</v>
      </c>
      <c r="C30" s="52">
        <v>0</v>
      </c>
      <c r="D30" s="52">
        <v>0</v>
      </c>
      <c r="E30" s="52">
        <v>0</v>
      </c>
      <c r="F30" s="52">
        <v>0</v>
      </c>
      <c r="G30" s="52">
        <v>0</v>
      </c>
      <c r="H30" s="52">
        <v>10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52">
        <v>0</v>
      </c>
      <c r="AA30" s="52">
        <v>0</v>
      </c>
      <c r="AB30" s="52">
        <v>0</v>
      </c>
      <c r="AC30" s="40">
        <f t="shared" si="12"/>
        <v>10</v>
      </c>
      <c r="AD30" s="113">
        <f t="shared" si="13"/>
        <v>10</v>
      </c>
    </row>
    <row r="31" spans="1:31" x14ac:dyDescent="0.25">
      <c r="A31" s="50" t="s">
        <v>51</v>
      </c>
      <c r="B31" s="51" t="s">
        <v>52</v>
      </c>
      <c r="C31" s="52">
        <f t="shared" ref="C31:I31" si="34">C32+C33+C34</f>
        <v>0</v>
      </c>
      <c r="D31" s="52">
        <f t="shared" ref="D31" si="35">D32+D33+D34</f>
        <v>0</v>
      </c>
      <c r="E31" s="52">
        <f t="shared" si="34"/>
        <v>0</v>
      </c>
      <c r="F31" s="52">
        <f t="shared" si="34"/>
        <v>0</v>
      </c>
      <c r="G31" s="52">
        <f t="shared" si="34"/>
        <v>0</v>
      </c>
      <c r="H31" s="52">
        <f t="shared" si="34"/>
        <v>0</v>
      </c>
      <c r="I31" s="52">
        <f t="shared" si="34"/>
        <v>0</v>
      </c>
      <c r="J31" s="52">
        <f t="shared" ref="J31" si="36">J32+J33+J34</f>
        <v>0</v>
      </c>
      <c r="K31" s="52">
        <f t="shared" ref="K31:Z31" si="37">K32+K33+K34</f>
        <v>0</v>
      </c>
      <c r="L31" s="52">
        <f t="shared" si="37"/>
        <v>0</v>
      </c>
      <c r="M31" s="52">
        <f t="shared" si="37"/>
        <v>0</v>
      </c>
      <c r="N31" s="52">
        <f t="shared" si="37"/>
        <v>0</v>
      </c>
      <c r="O31" s="52">
        <f t="shared" ref="O31" si="38">O32+O33+O34</f>
        <v>0</v>
      </c>
      <c r="P31" s="52">
        <f t="shared" si="37"/>
        <v>0</v>
      </c>
      <c r="Q31" s="52">
        <f t="shared" si="37"/>
        <v>0</v>
      </c>
      <c r="R31" s="52">
        <f t="shared" si="37"/>
        <v>0</v>
      </c>
      <c r="S31" s="52">
        <f t="shared" si="37"/>
        <v>0</v>
      </c>
      <c r="T31" s="52">
        <f t="shared" si="37"/>
        <v>0</v>
      </c>
      <c r="U31" s="52">
        <f t="shared" si="37"/>
        <v>0</v>
      </c>
      <c r="V31" s="52">
        <f t="shared" si="37"/>
        <v>0</v>
      </c>
      <c r="W31" s="52">
        <f t="shared" si="37"/>
        <v>0</v>
      </c>
      <c r="X31" s="52">
        <f t="shared" si="37"/>
        <v>0</v>
      </c>
      <c r="Y31" s="52">
        <f t="shared" si="37"/>
        <v>0</v>
      </c>
      <c r="Z31" s="52">
        <f t="shared" si="37"/>
        <v>0</v>
      </c>
      <c r="AA31" s="25">
        <f>AA32+AA33+AA34</f>
        <v>0</v>
      </c>
      <c r="AB31" s="25">
        <f>AB32+AB33+AB34</f>
        <v>0</v>
      </c>
      <c r="AC31" s="40">
        <f t="shared" si="12"/>
        <v>0</v>
      </c>
      <c r="AD31" s="113">
        <f t="shared" si="13"/>
        <v>0</v>
      </c>
    </row>
    <row r="32" spans="1:31" x14ac:dyDescent="0.25">
      <c r="A32" s="68" t="s">
        <v>101</v>
      </c>
      <c r="B32" s="69" t="s">
        <v>53</v>
      </c>
      <c r="C32" s="52">
        <v>0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  <c r="AA32" s="25">
        <v>0</v>
      </c>
      <c r="AB32" s="25">
        <v>0</v>
      </c>
      <c r="AC32" s="40">
        <f t="shared" si="12"/>
        <v>0</v>
      </c>
      <c r="AD32" s="113">
        <f t="shared" si="13"/>
        <v>0</v>
      </c>
    </row>
    <row r="33" spans="1:30" x14ac:dyDescent="0.25">
      <c r="A33" s="68" t="s">
        <v>102</v>
      </c>
      <c r="B33" s="69" t="s">
        <v>54</v>
      </c>
      <c r="C33" s="52">
        <v>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25">
        <v>0</v>
      </c>
      <c r="AB33" s="25">
        <v>0</v>
      </c>
      <c r="AC33" s="40">
        <f t="shared" si="12"/>
        <v>0</v>
      </c>
      <c r="AD33" s="40">
        <f t="shared" ref="AD33" si="39">D33+F33+G33+H33+I33+J33+L33+M33+N33+O33+Q33+R33+S33+T33+U33+V33+W33+X33+Y33+Z33+AA33+AB33</f>
        <v>0</v>
      </c>
    </row>
    <row r="34" spans="1:30" ht="15.75" thickBot="1" x14ac:dyDescent="0.3">
      <c r="A34" s="72" t="s">
        <v>103</v>
      </c>
      <c r="B34" s="73" t="s">
        <v>55</v>
      </c>
      <c r="C34" s="52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52">
        <v>0</v>
      </c>
      <c r="AA34" s="25">
        <v>0</v>
      </c>
      <c r="AB34" s="25">
        <v>0</v>
      </c>
      <c r="AC34" s="102">
        <f>SUM(C34:AA34)</f>
        <v>0</v>
      </c>
      <c r="AD34" s="102">
        <f>SUM(D34:AC34)</f>
        <v>0</v>
      </c>
    </row>
    <row r="35" spans="1:30" ht="15.75" thickBot="1" x14ac:dyDescent="0.3">
      <c r="A35" s="59" t="s">
        <v>27</v>
      </c>
      <c r="B35" s="60" t="s">
        <v>28</v>
      </c>
      <c r="C35" s="61">
        <f>C26+C24+C19+C31</f>
        <v>0</v>
      </c>
      <c r="D35" s="61">
        <f>D26+D24+D19+D31</f>
        <v>0</v>
      </c>
      <c r="E35" s="61">
        <f>E26+E24+E19+E31</f>
        <v>0</v>
      </c>
      <c r="F35" s="61">
        <f t="shared" ref="F35:Z35" si="40">F26+F24+F19+F31</f>
        <v>0</v>
      </c>
      <c r="G35" s="61">
        <f>G26+G24+G19+G31</f>
        <v>0</v>
      </c>
      <c r="H35" s="61">
        <f>H26+H24+H19+H31+H28</f>
        <v>336399</v>
      </c>
      <c r="I35" s="61">
        <f t="shared" si="40"/>
        <v>0</v>
      </c>
      <c r="J35" s="61">
        <f t="shared" ref="J35" si="41">J26+J24+J19+J31</f>
        <v>0</v>
      </c>
      <c r="K35" s="61">
        <f t="shared" si="40"/>
        <v>0</v>
      </c>
      <c r="L35" s="61">
        <f t="shared" si="40"/>
        <v>0</v>
      </c>
      <c r="M35" s="61">
        <f t="shared" si="40"/>
        <v>0</v>
      </c>
      <c r="N35" s="61">
        <f t="shared" si="40"/>
        <v>0</v>
      </c>
      <c r="O35" s="61">
        <f t="shared" ref="O35" si="42">O26+O24+O19+O31</f>
        <v>0</v>
      </c>
      <c r="P35" s="61">
        <f t="shared" si="40"/>
        <v>0</v>
      </c>
      <c r="Q35" s="61">
        <f t="shared" si="40"/>
        <v>0</v>
      </c>
      <c r="R35" s="61">
        <f t="shared" si="40"/>
        <v>0</v>
      </c>
      <c r="S35" s="61">
        <f t="shared" si="40"/>
        <v>0</v>
      </c>
      <c r="T35" s="61">
        <f t="shared" si="40"/>
        <v>0</v>
      </c>
      <c r="U35" s="61">
        <f t="shared" si="40"/>
        <v>0</v>
      </c>
      <c r="V35" s="61">
        <f t="shared" si="40"/>
        <v>0</v>
      </c>
      <c r="W35" s="61">
        <f t="shared" si="40"/>
        <v>0</v>
      </c>
      <c r="X35" s="61">
        <f t="shared" si="40"/>
        <v>0</v>
      </c>
      <c r="Y35" s="61">
        <f t="shared" si="40"/>
        <v>0</v>
      </c>
      <c r="Z35" s="61">
        <f t="shared" si="40"/>
        <v>0</v>
      </c>
      <c r="AA35" s="28">
        <f>AA26+AA24+AA19+AA31</f>
        <v>0</v>
      </c>
      <c r="AB35" s="28">
        <f>AB26+AB24+AB19+AB31</f>
        <v>0</v>
      </c>
      <c r="AC35" s="85">
        <f>AC26+AC24+AC19+AC31+AC28</f>
        <v>336399</v>
      </c>
      <c r="AD35" s="85">
        <f>AD26+AD24+AD19+AD31+AD28</f>
        <v>336399</v>
      </c>
    </row>
    <row r="36" spans="1:30" x14ac:dyDescent="0.25">
      <c r="A36" s="63"/>
      <c r="B36" s="64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23"/>
      <c r="AB36" s="23"/>
      <c r="AC36" s="102"/>
      <c r="AD36" s="102"/>
    </row>
    <row r="37" spans="1:30" x14ac:dyDescent="0.25">
      <c r="A37" s="50" t="s">
        <v>29</v>
      </c>
      <c r="B37" s="51" t="s">
        <v>39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52">
        <v>0</v>
      </c>
      <c r="T37" s="52">
        <v>0</v>
      </c>
      <c r="U37" s="52">
        <v>0</v>
      </c>
      <c r="V37" s="52">
        <v>0</v>
      </c>
      <c r="W37" s="52">
        <v>0</v>
      </c>
      <c r="X37" s="52">
        <v>0</v>
      </c>
      <c r="Y37" s="52">
        <v>0</v>
      </c>
      <c r="Z37" s="52">
        <v>0</v>
      </c>
      <c r="AA37" s="25">
        <v>0</v>
      </c>
      <c r="AB37" s="25">
        <v>0</v>
      </c>
      <c r="AC37" s="40">
        <f t="shared" ref="AC37:AC50" si="43">C37+E37+F37+G37+H37+I37+K37+L37+M37+N37+P37+Q37+R37+S37+T37+U37+V37+W37+X37+Y37+Z37+AA37</f>
        <v>0</v>
      </c>
      <c r="AD37" s="113">
        <f t="shared" ref="AD37:AD49" si="44">D37+E37+F37+G37+H37+J37+K37+L37+M37+O37+P37+Q37+R37+S37+T37+U37+V37+W37+X37+Y37+Z37+AB37</f>
        <v>0</v>
      </c>
    </row>
    <row r="38" spans="1:30" x14ac:dyDescent="0.25">
      <c r="A38" s="50" t="s">
        <v>30</v>
      </c>
      <c r="B38" s="51" t="s">
        <v>40</v>
      </c>
      <c r="C38" s="52">
        <f>C39</f>
        <v>0</v>
      </c>
      <c r="D38" s="52">
        <f>D39</f>
        <v>0</v>
      </c>
      <c r="E38" s="52">
        <f>E39</f>
        <v>0</v>
      </c>
      <c r="F38" s="52">
        <f t="shared" ref="F38:AB38" si="45">F39</f>
        <v>0</v>
      </c>
      <c r="G38" s="52">
        <f>G39</f>
        <v>0</v>
      </c>
      <c r="H38" s="52">
        <f>H39</f>
        <v>0</v>
      </c>
      <c r="I38" s="52">
        <f t="shared" si="45"/>
        <v>0</v>
      </c>
      <c r="J38" s="52">
        <f t="shared" si="45"/>
        <v>0</v>
      </c>
      <c r="K38" s="52">
        <f t="shared" si="45"/>
        <v>0</v>
      </c>
      <c r="L38" s="52">
        <f t="shared" si="45"/>
        <v>0</v>
      </c>
      <c r="M38" s="52">
        <f t="shared" si="45"/>
        <v>0</v>
      </c>
      <c r="N38" s="52">
        <f t="shared" si="45"/>
        <v>0</v>
      </c>
      <c r="O38" s="52">
        <f t="shared" si="45"/>
        <v>0</v>
      </c>
      <c r="P38" s="52">
        <f t="shared" si="45"/>
        <v>0</v>
      </c>
      <c r="Q38" s="52">
        <v>2000</v>
      </c>
      <c r="R38" s="52">
        <f t="shared" si="45"/>
        <v>0</v>
      </c>
      <c r="S38" s="52">
        <f t="shared" si="45"/>
        <v>0</v>
      </c>
      <c r="T38" s="52">
        <f t="shared" si="45"/>
        <v>0</v>
      </c>
      <c r="U38" s="52">
        <f t="shared" si="45"/>
        <v>0</v>
      </c>
      <c r="V38" s="52">
        <f t="shared" si="45"/>
        <v>0</v>
      </c>
      <c r="W38" s="52">
        <f t="shared" si="45"/>
        <v>0</v>
      </c>
      <c r="X38" s="52">
        <v>215</v>
      </c>
      <c r="Y38" s="52">
        <f t="shared" si="45"/>
        <v>0</v>
      </c>
      <c r="Z38" s="52">
        <f t="shared" si="45"/>
        <v>0</v>
      </c>
      <c r="AA38" s="25">
        <f t="shared" si="45"/>
        <v>0</v>
      </c>
      <c r="AB38" s="25">
        <f t="shared" si="45"/>
        <v>0</v>
      </c>
      <c r="AC38" s="40">
        <f t="shared" si="43"/>
        <v>2215</v>
      </c>
      <c r="AD38" s="113">
        <f t="shared" si="44"/>
        <v>2215</v>
      </c>
    </row>
    <row r="39" spans="1:30" x14ac:dyDescent="0.25">
      <c r="A39" s="68" t="s">
        <v>63</v>
      </c>
      <c r="B39" s="69" t="s">
        <v>56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>
        <v>0</v>
      </c>
      <c r="W39" s="52">
        <v>0</v>
      </c>
      <c r="X39" s="52">
        <v>0</v>
      </c>
      <c r="Y39" s="52">
        <v>0</v>
      </c>
      <c r="Z39" s="52">
        <v>0</v>
      </c>
      <c r="AA39" s="25">
        <v>0</v>
      </c>
      <c r="AB39" s="25">
        <v>0</v>
      </c>
      <c r="AC39" s="40">
        <f t="shared" si="43"/>
        <v>0</v>
      </c>
      <c r="AD39" s="113">
        <f t="shared" si="44"/>
        <v>0</v>
      </c>
    </row>
    <row r="40" spans="1:30" x14ac:dyDescent="0.25">
      <c r="A40" s="50" t="s">
        <v>31</v>
      </c>
      <c r="B40" s="51" t="s">
        <v>41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300</v>
      </c>
      <c r="J40" s="52">
        <v>300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70</v>
      </c>
      <c r="R40" s="52">
        <v>0</v>
      </c>
      <c r="S40" s="52">
        <v>0</v>
      </c>
      <c r="T40" s="52">
        <v>0</v>
      </c>
      <c r="U40" s="52">
        <v>0</v>
      </c>
      <c r="V40" s="52">
        <v>0</v>
      </c>
      <c r="W40" s="52">
        <v>0</v>
      </c>
      <c r="X40" s="52">
        <v>0</v>
      </c>
      <c r="Y40" s="52">
        <f>2215+858</f>
        <v>3073</v>
      </c>
      <c r="Z40" s="52">
        <v>0</v>
      </c>
      <c r="AA40" s="25">
        <v>0</v>
      </c>
      <c r="AB40" s="25">
        <v>0</v>
      </c>
      <c r="AC40" s="40">
        <f t="shared" si="43"/>
        <v>3443</v>
      </c>
      <c r="AD40" s="113">
        <f t="shared" si="44"/>
        <v>3443</v>
      </c>
    </row>
    <row r="41" spans="1:30" x14ac:dyDescent="0.25">
      <c r="A41" s="50" t="s">
        <v>32</v>
      </c>
      <c r="B41" s="51" t="s">
        <v>42</v>
      </c>
      <c r="C41" s="52">
        <f t="shared" ref="C41:I41" si="46">C42+C43+C44</f>
        <v>0</v>
      </c>
      <c r="D41" s="52">
        <f t="shared" ref="D41" si="47">D42+D43+D44</f>
        <v>0</v>
      </c>
      <c r="E41" s="52">
        <f t="shared" si="46"/>
        <v>0</v>
      </c>
      <c r="F41" s="52">
        <f t="shared" si="46"/>
        <v>0</v>
      </c>
      <c r="G41" s="52">
        <f t="shared" si="46"/>
        <v>0</v>
      </c>
      <c r="H41" s="52">
        <f t="shared" si="46"/>
        <v>0</v>
      </c>
      <c r="I41" s="52">
        <f t="shared" si="46"/>
        <v>0</v>
      </c>
      <c r="J41" s="52">
        <f t="shared" ref="J41" si="48">J42+J43+J44</f>
        <v>0</v>
      </c>
      <c r="K41" s="52">
        <f t="shared" ref="K41:Z41" si="49">K42+K43+K44</f>
        <v>0</v>
      </c>
      <c r="L41" s="52">
        <f t="shared" si="49"/>
        <v>400</v>
      </c>
      <c r="M41" s="52">
        <f t="shared" si="49"/>
        <v>0</v>
      </c>
      <c r="N41" s="52">
        <f t="shared" si="49"/>
        <v>0</v>
      </c>
      <c r="O41" s="52">
        <f t="shared" ref="O41" si="50">O42+O43+O44</f>
        <v>0</v>
      </c>
      <c r="P41" s="52">
        <f t="shared" si="49"/>
        <v>0</v>
      </c>
      <c r="Q41" s="52">
        <f t="shared" si="49"/>
        <v>5000</v>
      </c>
      <c r="R41" s="52">
        <f t="shared" si="49"/>
        <v>0</v>
      </c>
      <c r="S41" s="52">
        <f t="shared" si="49"/>
        <v>0</v>
      </c>
      <c r="T41" s="52">
        <f t="shared" si="49"/>
        <v>0</v>
      </c>
      <c r="U41" s="52">
        <f t="shared" si="49"/>
        <v>0</v>
      </c>
      <c r="V41" s="52">
        <f t="shared" si="49"/>
        <v>0</v>
      </c>
      <c r="W41" s="52">
        <f t="shared" si="49"/>
        <v>0</v>
      </c>
      <c r="X41" s="52">
        <f t="shared" si="49"/>
        <v>0</v>
      </c>
      <c r="Y41" s="52">
        <f t="shared" si="49"/>
        <v>12039</v>
      </c>
      <c r="Z41" s="52">
        <f t="shared" si="49"/>
        <v>0</v>
      </c>
      <c r="AA41" s="25">
        <f>AA42+AA43+AA44</f>
        <v>0</v>
      </c>
      <c r="AB41" s="25">
        <f>AB42+AB43+AB44</f>
        <v>0</v>
      </c>
      <c r="AC41" s="40">
        <f t="shared" si="43"/>
        <v>17439</v>
      </c>
      <c r="AD41" s="113">
        <f t="shared" si="44"/>
        <v>17439</v>
      </c>
    </row>
    <row r="42" spans="1:30" ht="29.25" customHeight="1" x14ac:dyDescent="0.25">
      <c r="A42" s="68" t="s">
        <v>94</v>
      </c>
      <c r="B42" s="76" t="s">
        <v>60</v>
      </c>
      <c r="C42" s="52">
        <v>0</v>
      </c>
      <c r="D42" s="52">
        <v>0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52">
        <v>0</v>
      </c>
      <c r="W42" s="52">
        <v>0</v>
      </c>
      <c r="X42" s="52">
        <v>0</v>
      </c>
      <c r="Y42" s="52">
        <v>0</v>
      </c>
      <c r="Z42" s="52">
        <v>0</v>
      </c>
      <c r="AA42" s="25">
        <v>0</v>
      </c>
      <c r="AB42" s="25">
        <v>0</v>
      </c>
      <c r="AC42" s="40">
        <f t="shared" si="43"/>
        <v>0</v>
      </c>
      <c r="AD42" s="113">
        <f t="shared" si="44"/>
        <v>0</v>
      </c>
    </row>
    <row r="43" spans="1:30" x14ac:dyDescent="0.25">
      <c r="A43" s="68" t="s">
        <v>61</v>
      </c>
      <c r="B43" s="69" t="s">
        <v>59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  <c r="X43" s="52">
        <v>0</v>
      </c>
      <c r="Y43" s="52">
        <v>3533</v>
      </c>
      <c r="Z43" s="52">
        <v>0</v>
      </c>
      <c r="AA43" s="25">
        <v>0</v>
      </c>
      <c r="AB43" s="25">
        <v>0</v>
      </c>
      <c r="AC43" s="40">
        <f t="shared" si="43"/>
        <v>3533</v>
      </c>
      <c r="AD43" s="113">
        <f t="shared" si="44"/>
        <v>3533</v>
      </c>
    </row>
    <row r="44" spans="1:30" x14ac:dyDescent="0.25">
      <c r="A44" s="68" t="s">
        <v>62</v>
      </c>
      <c r="B44" s="69" t="s">
        <v>58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400</v>
      </c>
      <c r="M44" s="52">
        <v>0</v>
      </c>
      <c r="N44" s="52">
        <v>0</v>
      </c>
      <c r="O44" s="52">
        <v>0</v>
      </c>
      <c r="P44" s="52">
        <v>0</v>
      </c>
      <c r="Q44" s="52">
        <v>5000</v>
      </c>
      <c r="R44" s="52">
        <v>0</v>
      </c>
      <c r="S44" s="52">
        <v>0</v>
      </c>
      <c r="T44" s="52">
        <v>0</v>
      </c>
      <c r="U44" s="52">
        <v>0</v>
      </c>
      <c r="V44" s="52">
        <v>0</v>
      </c>
      <c r="W44" s="52">
        <v>0</v>
      </c>
      <c r="X44" s="52">
        <v>0</v>
      </c>
      <c r="Y44" s="52">
        <v>8506</v>
      </c>
      <c r="Z44" s="52">
        <v>0</v>
      </c>
      <c r="AA44" s="25">
        <v>0</v>
      </c>
      <c r="AB44" s="25">
        <v>0</v>
      </c>
      <c r="AC44" s="40">
        <f t="shared" si="43"/>
        <v>13906</v>
      </c>
      <c r="AD44" s="113">
        <f t="shared" si="44"/>
        <v>13906</v>
      </c>
    </row>
    <row r="45" spans="1:30" x14ac:dyDescent="0.25">
      <c r="A45" s="50" t="s">
        <v>33</v>
      </c>
      <c r="B45" s="51" t="s">
        <v>43</v>
      </c>
      <c r="C45" s="52">
        <f>C46</f>
        <v>0</v>
      </c>
      <c r="D45" s="52">
        <f>D46</f>
        <v>0</v>
      </c>
      <c r="E45" s="52">
        <f>E46</f>
        <v>0</v>
      </c>
      <c r="F45" s="52">
        <f t="shared" ref="F45:AB45" si="51">F46</f>
        <v>0</v>
      </c>
      <c r="G45" s="52">
        <f>G46</f>
        <v>0</v>
      </c>
      <c r="H45" s="52">
        <f>H46</f>
        <v>0</v>
      </c>
      <c r="I45" s="52">
        <f t="shared" si="51"/>
        <v>0</v>
      </c>
      <c r="J45" s="52">
        <f t="shared" si="51"/>
        <v>0</v>
      </c>
      <c r="K45" s="52">
        <f t="shared" si="51"/>
        <v>0</v>
      </c>
      <c r="L45" s="52">
        <f t="shared" si="51"/>
        <v>500</v>
      </c>
      <c r="M45" s="52">
        <f t="shared" si="51"/>
        <v>16023</v>
      </c>
      <c r="N45" s="52">
        <f t="shared" si="51"/>
        <v>0</v>
      </c>
      <c r="O45" s="52">
        <f t="shared" si="51"/>
        <v>0</v>
      </c>
      <c r="P45" s="52">
        <f t="shared" si="51"/>
        <v>0</v>
      </c>
      <c r="Q45" s="52">
        <f t="shared" si="51"/>
        <v>0</v>
      </c>
      <c r="R45" s="52">
        <f t="shared" si="51"/>
        <v>0</v>
      </c>
      <c r="S45" s="52">
        <f t="shared" si="51"/>
        <v>0</v>
      </c>
      <c r="T45" s="52">
        <f t="shared" si="51"/>
        <v>0</v>
      </c>
      <c r="U45" s="52">
        <f t="shared" si="51"/>
        <v>0</v>
      </c>
      <c r="V45" s="52">
        <f t="shared" si="51"/>
        <v>0</v>
      </c>
      <c r="W45" s="52">
        <f t="shared" si="51"/>
        <v>0</v>
      </c>
      <c r="X45" s="52">
        <f t="shared" si="51"/>
        <v>0</v>
      </c>
      <c r="Y45" s="52">
        <f t="shared" si="51"/>
        <v>0</v>
      </c>
      <c r="Z45" s="52">
        <f t="shared" si="51"/>
        <v>0</v>
      </c>
      <c r="AA45" s="25">
        <f t="shared" si="51"/>
        <v>0</v>
      </c>
      <c r="AB45" s="25">
        <f t="shared" si="51"/>
        <v>0</v>
      </c>
      <c r="AC45" s="40">
        <f>C45+E45+F45+G45+H45+I45+K45+L45+M45+N45+P45+Q45+R45+S45+T45+U45+V45+W45+X45+Y45+Z45+AA45</f>
        <v>16523</v>
      </c>
      <c r="AD45" s="113">
        <f t="shared" si="44"/>
        <v>16523</v>
      </c>
    </row>
    <row r="46" spans="1:30" x14ac:dyDescent="0.25">
      <c r="A46" s="68" t="s">
        <v>64</v>
      </c>
      <c r="B46" s="69" t="s">
        <v>57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500</v>
      </c>
      <c r="M46" s="52">
        <v>16023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0</v>
      </c>
      <c r="AA46" s="25">
        <v>0</v>
      </c>
      <c r="AB46" s="25">
        <v>0</v>
      </c>
      <c r="AC46" s="40">
        <f t="shared" si="43"/>
        <v>16523</v>
      </c>
      <c r="AD46" s="113">
        <f t="shared" si="44"/>
        <v>16523</v>
      </c>
    </row>
    <row r="47" spans="1:30" x14ac:dyDescent="0.25">
      <c r="A47" s="50" t="s">
        <v>34</v>
      </c>
      <c r="B47" s="51" t="s">
        <v>44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81</v>
      </c>
      <c r="J47" s="52">
        <v>81</v>
      </c>
      <c r="K47" s="52">
        <v>0</v>
      </c>
      <c r="L47" s="52">
        <v>0</v>
      </c>
      <c r="M47" s="52">
        <f>M46*27%</f>
        <v>4326.21</v>
      </c>
      <c r="N47" s="52">
        <v>0</v>
      </c>
      <c r="O47" s="52">
        <v>0</v>
      </c>
      <c r="P47" s="52">
        <v>0</v>
      </c>
      <c r="Q47" s="52">
        <v>1909</v>
      </c>
      <c r="R47" s="52">
        <v>0</v>
      </c>
      <c r="S47" s="52">
        <v>0</v>
      </c>
      <c r="T47" s="52">
        <v>0</v>
      </c>
      <c r="U47" s="52">
        <v>0</v>
      </c>
      <c r="V47" s="52">
        <v>0</v>
      </c>
      <c r="W47" s="52">
        <v>0</v>
      </c>
      <c r="X47" s="52">
        <v>58</v>
      </c>
      <c r="Y47" s="52">
        <v>830</v>
      </c>
      <c r="Z47" s="52">
        <v>0</v>
      </c>
      <c r="AA47" s="25">
        <v>0</v>
      </c>
      <c r="AB47" s="25">
        <v>0</v>
      </c>
      <c r="AC47" s="40">
        <f t="shared" si="43"/>
        <v>7204.21</v>
      </c>
      <c r="AD47" s="113">
        <f t="shared" si="44"/>
        <v>7204.21</v>
      </c>
    </row>
    <row r="48" spans="1:30" x14ac:dyDescent="0.25">
      <c r="A48" s="50" t="s">
        <v>35</v>
      </c>
      <c r="B48" s="51" t="s">
        <v>45</v>
      </c>
      <c r="C48" s="52">
        <v>0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2">
        <v>0</v>
      </c>
      <c r="T48" s="52">
        <v>0</v>
      </c>
      <c r="U48" s="52">
        <v>0</v>
      </c>
      <c r="V48" s="52">
        <v>0</v>
      </c>
      <c r="W48" s="52">
        <v>0</v>
      </c>
      <c r="X48" s="52">
        <v>0</v>
      </c>
      <c r="Y48" s="52">
        <v>0</v>
      </c>
      <c r="Z48" s="52">
        <v>0</v>
      </c>
      <c r="AA48" s="25">
        <v>0</v>
      </c>
      <c r="AB48" s="25">
        <v>0</v>
      </c>
      <c r="AC48" s="40">
        <f t="shared" si="43"/>
        <v>0</v>
      </c>
      <c r="AD48" s="113">
        <f t="shared" si="44"/>
        <v>0</v>
      </c>
    </row>
    <row r="49" spans="1:30" x14ac:dyDescent="0.25">
      <c r="A49" s="50" t="s">
        <v>36</v>
      </c>
      <c r="B49" s="51" t="s">
        <v>46</v>
      </c>
      <c r="C49" s="52">
        <v>0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4000</v>
      </c>
      <c r="J49" s="52">
        <v>4000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52">
        <v>0</v>
      </c>
      <c r="T49" s="52">
        <v>0</v>
      </c>
      <c r="U49" s="52">
        <v>0</v>
      </c>
      <c r="V49" s="52">
        <v>0</v>
      </c>
      <c r="W49" s="52">
        <v>0</v>
      </c>
      <c r="X49" s="52">
        <v>0</v>
      </c>
      <c r="Y49" s="52">
        <v>0</v>
      </c>
      <c r="Z49" s="52">
        <v>0</v>
      </c>
      <c r="AA49" s="25">
        <v>0</v>
      </c>
      <c r="AB49" s="25">
        <v>0</v>
      </c>
      <c r="AC49" s="40">
        <f t="shared" si="43"/>
        <v>4000</v>
      </c>
      <c r="AD49" s="113">
        <f t="shared" si="44"/>
        <v>4000</v>
      </c>
    </row>
    <row r="50" spans="1:30" x14ac:dyDescent="0.25">
      <c r="A50" s="50" t="s">
        <v>37</v>
      </c>
      <c r="B50" s="51" t="s">
        <v>47</v>
      </c>
      <c r="C50" s="52">
        <v>0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  <c r="Z50" s="52">
        <v>0</v>
      </c>
      <c r="AA50" s="25">
        <v>0</v>
      </c>
      <c r="AB50" s="25">
        <v>0</v>
      </c>
      <c r="AC50" s="40">
        <f t="shared" si="43"/>
        <v>0</v>
      </c>
      <c r="AD50" s="40">
        <f t="shared" ref="AD50" si="52">D50+F50+G50+H50+I50+J50+L50+M50+N50+O50+Q50+R50+S50+T50+U50+V50+W50+X50+Y50+Z50+AA50+AB50</f>
        <v>0</v>
      </c>
    </row>
    <row r="51" spans="1:30" ht="15.75" thickBot="1" x14ac:dyDescent="0.3">
      <c r="A51" s="54" t="s">
        <v>38</v>
      </c>
      <c r="B51" s="55" t="s">
        <v>48</v>
      </c>
      <c r="C51" s="52">
        <v>0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T51" s="52">
        <v>0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0</v>
      </c>
      <c r="AA51" s="25">
        <v>0</v>
      </c>
      <c r="AB51" s="25">
        <v>0</v>
      </c>
      <c r="AC51" s="102">
        <f>SUM(C51:AA51)</f>
        <v>0</v>
      </c>
      <c r="AD51" s="102">
        <f>SUM(D51:AC51)</f>
        <v>0</v>
      </c>
    </row>
    <row r="52" spans="1:30" ht="15.75" thickBot="1" x14ac:dyDescent="0.3">
      <c r="A52" s="59" t="s">
        <v>49</v>
      </c>
      <c r="B52" s="60" t="s">
        <v>50</v>
      </c>
      <c r="C52" s="61">
        <f>C37+C38+C40+C41+C45+C47+C48+C49+C50+C51</f>
        <v>0</v>
      </c>
      <c r="D52" s="61">
        <f>D37+D38+D40+D41+D45+D47+D48+D49+D50+D51</f>
        <v>0</v>
      </c>
      <c r="E52" s="61">
        <f>E37+E38+E40+E41+E45+E47+E48+E49+E50+E51</f>
        <v>0</v>
      </c>
      <c r="F52" s="61">
        <f t="shared" ref="F52:AC52" si="53">F37+F38+F40+F41+F45+F47+F48+F49+F50+F51</f>
        <v>0</v>
      </c>
      <c r="G52" s="61">
        <f>G37+G38+G40+G41+G45+G47+G48+G49+G50+G51</f>
        <v>0</v>
      </c>
      <c r="H52" s="61">
        <f>H37+H38+H40+H41+H45+H47+H48+H49+H50+H51</f>
        <v>0</v>
      </c>
      <c r="I52" s="61">
        <f t="shared" si="53"/>
        <v>4381</v>
      </c>
      <c r="J52" s="61">
        <f t="shared" ref="J52" si="54">J37+J38+J40+J41+J45+J47+J48+J49+J50+J51</f>
        <v>4381</v>
      </c>
      <c r="K52" s="61">
        <f t="shared" si="53"/>
        <v>0</v>
      </c>
      <c r="L52" s="61">
        <f t="shared" si="53"/>
        <v>900</v>
      </c>
      <c r="M52" s="61">
        <f t="shared" si="53"/>
        <v>20349.21</v>
      </c>
      <c r="N52" s="61">
        <f t="shared" si="53"/>
        <v>0</v>
      </c>
      <c r="O52" s="61">
        <f t="shared" ref="O52" si="55">O37+O38+O40+O41+O45+O47+O48+O49+O50+O51</f>
        <v>0</v>
      </c>
      <c r="P52" s="61">
        <f t="shared" si="53"/>
        <v>0</v>
      </c>
      <c r="Q52" s="61">
        <f t="shared" si="53"/>
        <v>8979</v>
      </c>
      <c r="R52" s="61">
        <f t="shared" si="53"/>
        <v>0</v>
      </c>
      <c r="S52" s="61">
        <f t="shared" si="53"/>
        <v>0</v>
      </c>
      <c r="T52" s="61">
        <f t="shared" si="53"/>
        <v>0</v>
      </c>
      <c r="U52" s="61">
        <f t="shared" si="53"/>
        <v>0</v>
      </c>
      <c r="V52" s="61">
        <f t="shared" si="53"/>
        <v>0</v>
      </c>
      <c r="W52" s="61">
        <f t="shared" si="53"/>
        <v>0</v>
      </c>
      <c r="X52" s="61">
        <f t="shared" si="53"/>
        <v>273</v>
      </c>
      <c r="Y52" s="61">
        <f t="shared" si="53"/>
        <v>15942</v>
      </c>
      <c r="Z52" s="61">
        <f t="shared" si="53"/>
        <v>0</v>
      </c>
      <c r="AA52" s="28">
        <f>AA37+AA38+AA40+AA41+AA45+AA47+AA48+AA49+AA50+AA51</f>
        <v>0</v>
      </c>
      <c r="AB52" s="28">
        <f>AB37+AB38+AB40+AB41+AB45+AB47+AB48+AB49+AB50+AB51</f>
        <v>0</v>
      </c>
      <c r="AC52" s="85">
        <f t="shared" si="53"/>
        <v>50824.21</v>
      </c>
      <c r="AD52" s="85">
        <f t="shared" ref="AD52" si="56">AD37+AD38+AD40+AD41+AD45+AD47+AD48+AD49+AD50+AD51</f>
        <v>50824.21</v>
      </c>
    </row>
    <row r="53" spans="1:30" x14ac:dyDescent="0.25">
      <c r="A53" s="63"/>
      <c r="B53" s="64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23"/>
      <c r="AB53" s="23"/>
      <c r="AC53" s="102"/>
      <c r="AD53" s="102"/>
    </row>
    <row r="54" spans="1:30" x14ac:dyDescent="0.25">
      <c r="A54" s="50" t="s">
        <v>65</v>
      </c>
      <c r="B54" s="51" t="s">
        <v>70</v>
      </c>
      <c r="C54" s="52">
        <v>0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52">
        <v>0</v>
      </c>
      <c r="X54" s="52">
        <v>0</v>
      </c>
      <c r="Y54" s="52">
        <v>0</v>
      </c>
      <c r="Z54" s="52">
        <v>0</v>
      </c>
      <c r="AA54" s="25">
        <v>0</v>
      </c>
      <c r="AB54" s="25">
        <v>0</v>
      </c>
      <c r="AC54" s="102">
        <f>SUM(C54:AA54)</f>
        <v>0</v>
      </c>
      <c r="AD54" s="113">
        <f t="shared" ref="AD54:AD56" si="57">D54+E54+F54+G54+H54+J54+K54+L54+M54+O54+P54+Q54+R54+S54+T54+U54+V54+W54+X54+Y54+Z54+AB54</f>
        <v>0</v>
      </c>
    </row>
    <row r="55" spans="1:30" x14ac:dyDescent="0.25">
      <c r="A55" s="50" t="s">
        <v>66</v>
      </c>
      <c r="B55" s="51" t="s">
        <v>109</v>
      </c>
      <c r="C55" s="52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2">
        <v>0</v>
      </c>
      <c r="AA55" s="25">
        <v>0</v>
      </c>
      <c r="AB55" s="25">
        <v>0</v>
      </c>
      <c r="AC55" s="102">
        <f>SUM(C55:AA55)</f>
        <v>0</v>
      </c>
      <c r="AD55" s="113">
        <f t="shared" si="57"/>
        <v>0</v>
      </c>
    </row>
    <row r="56" spans="1:30" ht="15.75" thickBot="1" x14ac:dyDescent="0.3">
      <c r="A56" s="54" t="s">
        <v>184</v>
      </c>
      <c r="B56" s="55" t="s">
        <v>71</v>
      </c>
      <c r="C56" s="52">
        <v>0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2">
        <v>0</v>
      </c>
      <c r="Z56" s="52">
        <v>0</v>
      </c>
      <c r="AA56" s="25">
        <v>0</v>
      </c>
      <c r="AB56" s="25">
        <v>0</v>
      </c>
      <c r="AC56" s="102">
        <f>SUM(C56:AA56)</f>
        <v>0</v>
      </c>
      <c r="AD56" s="113">
        <f t="shared" si="57"/>
        <v>0</v>
      </c>
    </row>
    <row r="57" spans="1:30" ht="15.75" thickBot="1" x14ac:dyDescent="0.3">
      <c r="A57" s="59" t="s">
        <v>68</v>
      </c>
      <c r="B57" s="60" t="s">
        <v>69</v>
      </c>
      <c r="C57" s="61">
        <f>SUM(C54:C56)</f>
        <v>0</v>
      </c>
      <c r="D57" s="61">
        <f>SUM(D54:D56)</f>
        <v>0</v>
      </c>
      <c r="E57" s="61">
        <f>SUM(E54:E56)</f>
        <v>0</v>
      </c>
      <c r="F57" s="61">
        <f t="shared" ref="F57:AC57" si="58">SUM(F54:F56)</f>
        <v>0</v>
      </c>
      <c r="G57" s="61">
        <f>SUM(G54:G56)</f>
        <v>0</v>
      </c>
      <c r="H57" s="61">
        <f>SUM(H54:H56)</f>
        <v>0</v>
      </c>
      <c r="I57" s="61">
        <f t="shared" si="58"/>
        <v>0</v>
      </c>
      <c r="J57" s="61">
        <f t="shared" ref="J57" si="59">SUM(J54:J56)</f>
        <v>0</v>
      </c>
      <c r="K57" s="61">
        <f t="shared" si="58"/>
        <v>0</v>
      </c>
      <c r="L57" s="61">
        <f t="shared" si="58"/>
        <v>0</v>
      </c>
      <c r="M57" s="61">
        <f t="shared" si="58"/>
        <v>0</v>
      </c>
      <c r="N57" s="61">
        <f t="shared" si="58"/>
        <v>0</v>
      </c>
      <c r="O57" s="61">
        <f t="shared" ref="O57" si="60">SUM(O54:O56)</f>
        <v>0</v>
      </c>
      <c r="P57" s="61">
        <f t="shared" si="58"/>
        <v>0</v>
      </c>
      <c r="Q57" s="61">
        <f t="shared" si="58"/>
        <v>0</v>
      </c>
      <c r="R57" s="61">
        <f t="shared" si="58"/>
        <v>0</v>
      </c>
      <c r="S57" s="61">
        <f t="shared" si="58"/>
        <v>0</v>
      </c>
      <c r="T57" s="61">
        <f t="shared" si="58"/>
        <v>0</v>
      </c>
      <c r="U57" s="61">
        <f t="shared" si="58"/>
        <v>0</v>
      </c>
      <c r="V57" s="61">
        <f t="shared" si="58"/>
        <v>0</v>
      </c>
      <c r="W57" s="61">
        <f t="shared" si="58"/>
        <v>0</v>
      </c>
      <c r="X57" s="61">
        <f t="shared" si="58"/>
        <v>0</v>
      </c>
      <c r="Y57" s="61">
        <f t="shared" si="58"/>
        <v>0</v>
      </c>
      <c r="Z57" s="61">
        <f t="shared" si="58"/>
        <v>0</v>
      </c>
      <c r="AA57" s="28">
        <f>SUM(AA54:AA56)</f>
        <v>0</v>
      </c>
      <c r="AB57" s="28">
        <f>SUM(AB54:AB56)</f>
        <v>0</v>
      </c>
      <c r="AC57" s="85">
        <f t="shared" si="58"/>
        <v>0</v>
      </c>
      <c r="AD57" s="85">
        <f t="shared" ref="AD57" si="61">SUM(AD54:AD56)</f>
        <v>0</v>
      </c>
    </row>
    <row r="58" spans="1:30" ht="15.75" thickBot="1" x14ac:dyDescent="0.3">
      <c r="A58" s="77"/>
      <c r="B58" s="78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31"/>
      <c r="AB58" s="31"/>
      <c r="AC58" s="103"/>
      <c r="AD58" s="103"/>
    </row>
    <row r="59" spans="1:30" ht="16.5" thickBot="1" x14ac:dyDescent="0.3">
      <c r="A59" s="123" t="s">
        <v>106</v>
      </c>
      <c r="B59" s="124"/>
      <c r="C59" s="81">
        <f>C17+C35+C52+C57</f>
        <v>160928</v>
      </c>
      <c r="D59" s="81">
        <f>D17+D35+D52+D57</f>
        <v>173461</v>
      </c>
      <c r="E59" s="81">
        <f>E17+E35+E52+E57</f>
        <v>0</v>
      </c>
      <c r="F59" s="81">
        <f t="shared" ref="F59:Z59" si="62">F17+F35+F52+F57</f>
        <v>0</v>
      </c>
      <c r="G59" s="81">
        <f>G17+G35+G52+G57</f>
        <v>0</v>
      </c>
      <c r="H59" s="81">
        <f>H17+H35+H52+H57</f>
        <v>336399</v>
      </c>
      <c r="I59" s="81">
        <f t="shared" si="62"/>
        <v>4381</v>
      </c>
      <c r="J59" s="81">
        <f t="shared" ref="J59" si="63">J17+J35+J52+J57</f>
        <v>4381</v>
      </c>
      <c r="K59" s="81">
        <f t="shared" si="62"/>
        <v>0</v>
      </c>
      <c r="L59" s="81">
        <f t="shared" si="62"/>
        <v>900</v>
      </c>
      <c r="M59" s="81">
        <f t="shared" si="62"/>
        <v>20349.21</v>
      </c>
      <c r="N59" s="81">
        <f t="shared" si="62"/>
        <v>0</v>
      </c>
      <c r="O59" s="81">
        <f t="shared" ref="O59" si="64">O17+O35+O52+O57</f>
        <v>5351</v>
      </c>
      <c r="P59" s="81">
        <f t="shared" si="62"/>
        <v>0</v>
      </c>
      <c r="Q59" s="81">
        <f t="shared" si="62"/>
        <v>8979</v>
      </c>
      <c r="R59" s="81">
        <f t="shared" si="62"/>
        <v>0</v>
      </c>
      <c r="S59" s="81">
        <f t="shared" si="62"/>
        <v>0</v>
      </c>
      <c r="T59" s="81">
        <f t="shared" si="62"/>
        <v>0</v>
      </c>
      <c r="U59" s="81">
        <f t="shared" si="62"/>
        <v>10526</v>
      </c>
      <c r="V59" s="81">
        <f t="shared" si="62"/>
        <v>0</v>
      </c>
      <c r="W59" s="81">
        <f t="shared" si="62"/>
        <v>0</v>
      </c>
      <c r="X59" s="81">
        <f t="shared" si="62"/>
        <v>273</v>
      </c>
      <c r="Y59" s="81">
        <f t="shared" si="62"/>
        <v>15942</v>
      </c>
      <c r="Z59" s="81">
        <f t="shared" si="62"/>
        <v>0</v>
      </c>
      <c r="AA59" s="33">
        <f>AA17+AA35+AA52+AA57</f>
        <v>0</v>
      </c>
      <c r="AB59" s="33">
        <f>AB17+AB35+AB52+AB57</f>
        <v>0</v>
      </c>
      <c r="AC59" s="86">
        <f>AC17+AC35+AC52+AC57</f>
        <v>558677.21</v>
      </c>
      <c r="AD59" s="86">
        <f>AD17+AD35+AD52+AD57</f>
        <v>576561.21</v>
      </c>
    </row>
    <row r="60" spans="1:30" x14ac:dyDescent="0.25">
      <c r="A60" s="63"/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23"/>
      <c r="AB60" s="23"/>
      <c r="AC60" s="102"/>
      <c r="AD60" s="102"/>
    </row>
    <row r="61" spans="1:30" x14ac:dyDescent="0.25">
      <c r="A61" s="50" t="s">
        <v>72</v>
      </c>
      <c r="B61" s="51" t="s">
        <v>83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52">
        <v>0</v>
      </c>
      <c r="T61" s="52">
        <v>0</v>
      </c>
      <c r="U61" s="52">
        <v>0</v>
      </c>
      <c r="V61" s="52">
        <v>0</v>
      </c>
      <c r="W61" s="52">
        <v>0</v>
      </c>
      <c r="X61" s="52">
        <v>0</v>
      </c>
      <c r="Y61" s="52">
        <v>0</v>
      </c>
      <c r="Z61" s="52">
        <v>0</v>
      </c>
      <c r="AA61" s="25">
        <v>0</v>
      </c>
      <c r="AB61" s="25">
        <v>0</v>
      </c>
      <c r="AC61" s="102">
        <f>SUM(C61:AA61)</f>
        <v>0</v>
      </c>
      <c r="AD61" s="113">
        <f t="shared" ref="AD61:AD69" si="65">D61+E61+F61+G61+H61+J61+K61+L61+M61+O61+P61+Q61+R61+S61+T61+U61+V61+W61+X61+Y61+Z61+AB61</f>
        <v>0</v>
      </c>
    </row>
    <row r="62" spans="1:30" x14ac:dyDescent="0.25">
      <c r="A62" s="50" t="s">
        <v>73</v>
      </c>
      <c r="B62" s="51" t="s">
        <v>84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52">
        <v>0</v>
      </c>
      <c r="W62" s="52">
        <v>0</v>
      </c>
      <c r="X62" s="52">
        <v>0</v>
      </c>
      <c r="Y62" s="52">
        <v>0</v>
      </c>
      <c r="Z62" s="52">
        <v>0</v>
      </c>
      <c r="AA62" s="25">
        <v>0</v>
      </c>
      <c r="AB62" s="25">
        <v>0</v>
      </c>
      <c r="AC62" s="40">
        <f t="shared" ref="AC62:AC69" si="66">C62+E62+F62+G62+H62+I62+K62+L62+M62+N62+P62+Q62+R62+S62+T62+U62+V62+W62+X62+Y62+Z62+AA62</f>
        <v>0</v>
      </c>
      <c r="AD62" s="113">
        <f t="shared" si="65"/>
        <v>0</v>
      </c>
    </row>
    <row r="63" spans="1:30" x14ac:dyDescent="0.25">
      <c r="A63" s="50" t="s">
        <v>74</v>
      </c>
      <c r="B63" s="51" t="s">
        <v>85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12205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52">
        <v>0</v>
      </c>
      <c r="T63" s="52">
        <v>0</v>
      </c>
      <c r="U63" s="52">
        <v>0</v>
      </c>
      <c r="V63" s="52">
        <v>0</v>
      </c>
      <c r="W63" s="52">
        <v>0</v>
      </c>
      <c r="X63" s="52">
        <v>0</v>
      </c>
      <c r="Y63" s="52">
        <v>0</v>
      </c>
      <c r="Z63" s="52">
        <v>0</v>
      </c>
      <c r="AA63" s="25">
        <v>0</v>
      </c>
      <c r="AB63" s="25">
        <v>0</v>
      </c>
      <c r="AC63" s="40">
        <f t="shared" si="66"/>
        <v>0</v>
      </c>
      <c r="AD63" s="113">
        <f t="shared" si="65"/>
        <v>12205</v>
      </c>
    </row>
    <row r="64" spans="1:30" x14ac:dyDescent="0.25">
      <c r="A64" s="50" t="s">
        <v>75</v>
      </c>
      <c r="B64" s="51" t="s">
        <v>86</v>
      </c>
      <c r="C64" s="52">
        <v>0</v>
      </c>
      <c r="D64" s="52">
        <v>7059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52">
        <v>0</v>
      </c>
      <c r="T64" s="52">
        <v>0</v>
      </c>
      <c r="U64" s="52">
        <v>0</v>
      </c>
      <c r="V64" s="52">
        <v>0</v>
      </c>
      <c r="W64" s="52">
        <v>0</v>
      </c>
      <c r="X64" s="52">
        <v>0</v>
      </c>
      <c r="Y64" s="52">
        <v>0</v>
      </c>
      <c r="Z64" s="52">
        <v>0</v>
      </c>
      <c r="AA64" s="25">
        <v>0</v>
      </c>
      <c r="AB64" s="25">
        <v>0</v>
      </c>
      <c r="AC64" s="40">
        <f t="shared" si="66"/>
        <v>0</v>
      </c>
      <c r="AD64" s="113">
        <f t="shared" si="65"/>
        <v>7059</v>
      </c>
    </row>
    <row r="65" spans="1:30" x14ac:dyDescent="0.25">
      <c r="A65" s="50" t="s">
        <v>76</v>
      </c>
      <c r="B65" s="51" t="s">
        <v>87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52">
        <v>0</v>
      </c>
      <c r="T65" s="52">
        <v>0</v>
      </c>
      <c r="U65" s="52">
        <v>0</v>
      </c>
      <c r="V65" s="52">
        <v>0</v>
      </c>
      <c r="W65" s="52">
        <v>0</v>
      </c>
      <c r="X65" s="52">
        <v>0</v>
      </c>
      <c r="Y65" s="52">
        <v>0</v>
      </c>
      <c r="Z65" s="52">
        <v>0</v>
      </c>
      <c r="AA65" s="25">
        <v>0</v>
      </c>
      <c r="AB65" s="25">
        <v>0</v>
      </c>
      <c r="AC65" s="40">
        <f t="shared" si="66"/>
        <v>0</v>
      </c>
      <c r="AD65" s="113">
        <f t="shared" si="65"/>
        <v>0</v>
      </c>
    </row>
    <row r="66" spans="1:30" x14ac:dyDescent="0.25">
      <c r="A66" s="50" t="s">
        <v>77</v>
      </c>
      <c r="B66" s="51" t="s">
        <v>90</v>
      </c>
      <c r="C66" s="52">
        <v>0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52">
        <v>0</v>
      </c>
      <c r="P66" s="52">
        <v>0</v>
      </c>
      <c r="Q66" s="52">
        <v>0</v>
      </c>
      <c r="R66" s="52">
        <v>0</v>
      </c>
      <c r="S66" s="52">
        <v>0</v>
      </c>
      <c r="T66" s="52">
        <v>0</v>
      </c>
      <c r="U66" s="52">
        <v>0</v>
      </c>
      <c r="V66" s="52">
        <v>0</v>
      </c>
      <c r="W66" s="52">
        <v>0</v>
      </c>
      <c r="X66" s="52">
        <v>0</v>
      </c>
      <c r="Y66" s="52">
        <v>0</v>
      </c>
      <c r="Z66" s="52">
        <v>0</v>
      </c>
      <c r="AA66" s="25">
        <v>-204288</v>
      </c>
      <c r="AB66" s="25">
        <v>-200273</v>
      </c>
      <c r="AC66" s="40">
        <f t="shared" si="66"/>
        <v>-204288</v>
      </c>
      <c r="AD66" s="113">
        <f t="shared" si="65"/>
        <v>-200273</v>
      </c>
    </row>
    <row r="67" spans="1:30" x14ac:dyDescent="0.25">
      <c r="A67" s="50" t="s">
        <v>78</v>
      </c>
      <c r="B67" s="51" t="s">
        <v>185</v>
      </c>
      <c r="C67" s="52">
        <v>0</v>
      </c>
      <c r="D67" s="52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2">
        <v>250000</v>
      </c>
      <c r="K67" s="52">
        <v>0</v>
      </c>
      <c r="L67" s="52">
        <v>0</v>
      </c>
      <c r="M67" s="52">
        <v>0</v>
      </c>
      <c r="N67" s="52">
        <v>0</v>
      </c>
      <c r="O67" s="52">
        <v>0</v>
      </c>
      <c r="P67" s="52">
        <v>0</v>
      </c>
      <c r="Q67" s="52">
        <v>0</v>
      </c>
      <c r="R67" s="52">
        <v>0</v>
      </c>
      <c r="S67" s="52">
        <v>0</v>
      </c>
      <c r="T67" s="52">
        <v>0</v>
      </c>
      <c r="U67" s="52">
        <v>0</v>
      </c>
      <c r="V67" s="52">
        <v>0</v>
      </c>
      <c r="W67" s="52">
        <v>0</v>
      </c>
      <c r="X67" s="52">
        <v>0</v>
      </c>
      <c r="Y67" s="52">
        <v>0</v>
      </c>
      <c r="Z67" s="52">
        <v>0</v>
      </c>
      <c r="AA67" s="25">
        <v>0</v>
      </c>
      <c r="AB67" s="25">
        <v>0</v>
      </c>
      <c r="AC67" s="40">
        <f t="shared" si="66"/>
        <v>0</v>
      </c>
      <c r="AD67" s="113">
        <f t="shared" si="65"/>
        <v>250000</v>
      </c>
    </row>
    <row r="68" spans="1:30" x14ac:dyDescent="0.25">
      <c r="A68" s="50" t="s">
        <v>79</v>
      </c>
      <c r="B68" s="51" t="s">
        <v>89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52">
        <v>0</v>
      </c>
      <c r="P68" s="52">
        <v>0</v>
      </c>
      <c r="Q68" s="52">
        <v>0</v>
      </c>
      <c r="R68" s="52">
        <v>0</v>
      </c>
      <c r="S68" s="52">
        <v>0</v>
      </c>
      <c r="T68" s="52">
        <v>0</v>
      </c>
      <c r="U68" s="52">
        <v>0</v>
      </c>
      <c r="V68" s="52">
        <v>0</v>
      </c>
      <c r="W68" s="52">
        <v>0</v>
      </c>
      <c r="X68" s="52">
        <v>0</v>
      </c>
      <c r="Y68" s="52">
        <v>0</v>
      </c>
      <c r="Z68" s="52">
        <v>0</v>
      </c>
      <c r="AA68" s="25">
        <v>0</v>
      </c>
      <c r="AB68" s="25">
        <v>0</v>
      </c>
      <c r="AC68" s="40">
        <f t="shared" si="66"/>
        <v>0</v>
      </c>
      <c r="AD68" s="113">
        <f t="shared" si="65"/>
        <v>0</v>
      </c>
    </row>
    <row r="69" spans="1:30" x14ac:dyDescent="0.25">
      <c r="A69" s="50" t="s">
        <v>80</v>
      </c>
      <c r="B69" s="51" t="s">
        <v>82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  <c r="O69" s="52">
        <v>0</v>
      </c>
      <c r="P69" s="52">
        <v>0</v>
      </c>
      <c r="Q69" s="52">
        <v>0</v>
      </c>
      <c r="R69" s="52">
        <v>0</v>
      </c>
      <c r="S69" s="52">
        <v>0</v>
      </c>
      <c r="T69" s="52">
        <v>0</v>
      </c>
      <c r="U69" s="52">
        <v>0</v>
      </c>
      <c r="V69" s="52">
        <v>0</v>
      </c>
      <c r="W69" s="52">
        <v>0</v>
      </c>
      <c r="X69" s="52">
        <v>0</v>
      </c>
      <c r="Y69" s="52">
        <v>0</v>
      </c>
      <c r="Z69" s="52">
        <v>0</v>
      </c>
      <c r="AA69" s="25">
        <v>0</v>
      </c>
      <c r="AB69" s="25">
        <v>0</v>
      </c>
      <c r="AC69" s="40">
        <f t="shared" si="66"/>
        <v>0</v>
      </c>
      <c r="AD69" s="113">
        <f t="shared" si="65"/>
        <v>0</v>
      </c>
    </row>
    <row r="70" spans="1:30" ht="15.75" thickBot="1" x14ac:dyDescent="0.3">
      <c r="A70" s="54" t="s">
        <v>81</v>
      </c>
      <c r="B70" s="55" t="s">
        <v>107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52">
        <v>0</v>
      </c>
      <c r="O70" s="52">
        <v>0</v>
      </c>
      <c r="P70" s="52">
        <v>0</v>
      </c>
      <c r="Q70" s="52">
        <v>0</v>
      </c>
      <c r="R70" s="52">
        <v>0</v>
      </c>
      <c r="S70" s="52">
        <v>0</v>
      </c>
      <c r="T70" s="52">
        <v>0</v>
      </c>
      <c r="U70" s="52">
        <v>0</v>
      </c>
      <c r="V70" s="52">
        <v>0</v>
      </c>
      <c r="W70" s="52">
        <v>0</v>
      </c>
      <c r="X70" s="52">
        <v>0</v>
      </c>
      <c r="Y70" s="52">
        <v>0</v>
      </c>
      <c r="Z70" s="52">
        <v>0</v>
      </c>
      <c r="AA70" s="25">
        <v>0</v>
      </c>
      <c r="AB70" s="25">
        <v>0</v>
      </c>
      <c r="AC70" s="102">
        <f>SUM(C70:AA70)</f>
        <v>0</v>
      </c>
      <c r="AD70" s="102">
        <f>SUM(D70:AC70)</f>
        <v>0</v>
      </c>
    </row>
    <row r="71" spans="1:30" ht="15.75" thickBot="1" x14ac:dyDescent="0.3">
      <c r="A71" s="59" t="s">
        <v>91</v>
      </c>
      <c r="B71" s="60" t="s">
        <v>92</v>
      </c>
      <c r="C71" s="61">
        <f t="shared" ref="C71:H71" si="67">SUM(C61:C70)</f>
        <v>0</v>
      </c>
      <c r="D71" s="61">
        <f t="shared" si="67"/>
        <v>7059</v>
      </c>
      <c r="E71" s="61">
        <f t="shared" si="67"/>
        <v>0</v>
      </c>
      <c r="F71" s="61">
        <f t="shared" si="67"/>
        <v>0</v>
      </c>
      <c r="G71" s="61">
        <f t="shared" si="67"/>
        <v>0</v>
      </c>
      <c r="H71" s="61">
        <f t="shared" si="67"/>
        <v>0</v>
      </c>
      <c r="I71" s="61">
        <f t="shared" ref="I71:AC71" si="68">SUM(I61:I70)</f>
        <v>0</v>
      </c>
      <c r="J71" s="61">
        <f t="shared" ref="J71" si="69">SUM(J61:J70)</f>
        <v>262205</v>
      </c>
      <c r="K71" s="61">
        <f t="shared" si="68"/>
        <v>0</v>
      </c>
      <c r="L71" s="61">
        <f t="shared" si="68"/>
        <v>0</v>
      </c>
      <c r="M71" s="61">
        <f t="shared" si="68"/>
        <v>0</v>
      </c>
      <c r="N71" s="61">
        <f t="shared" si="68"/>
        <v>0</v>
      </c>
      <c r="O71" s="61">
        <f t="shared" ref="O71" si="70">SUM(O61:O70)</f>
        <v>0</v>
      </c>
      <c r="P71" s="61">
        <f t="shared" si="68"/>
        <v>0</v>
      </c>
      <c r="Q71" s="61">
        <f t="shared" si="68"/>
        <v>0</v>
      </c>
      <c r="R71" s="61">
        <f t="shared" si="68"/>
        <v>0</v>
      </c>
      <c r="S71" s="61">
        <f t="shared" si="68"/>
        <v>0</v>
      </c>
      <c r="T71" s="61">
        <f t="shared" si="68"/>
        <v>0</v>
      </c>
      <c r="U71" s="61">
        <f t="shared" si="68"/>
        <v>0</v>
      </c>
      <c r="V71" s="61">
        <f t="shared" si="68"/>
        <v>0</v>
      </c>
      <c r="W71" s="61">
        <f t="shared" si="68"/>
        <v>0</v>
      </c>
      <c r="X71" s="61">
        <f t="shared" si="68"/>
        <v>0</v>
      </c>
      <c r="Y71" s="61">
        <f t="shared" si="68"/>
        <v>0</v>
      </c>
      <c r="Z71" s="61">
        <f t="shared" si="68"/>
        <v>0</v>
      </c>
      <c r="AA71" s="28">
        <f t="shared" si="68"/>
        <v>-204288</v>
      </c>
      <c r="AB71" s="28">
        <f t="shared" ref="AB71" si="71">SUM(AB61:AB70)</f>
        <v>-200273</v>
      </c>
      <c r="AC71" s="28">
        <f t="shared" si="68"/>
        <v>-204288</v>
      </c>
      <c r="AD71" s="28">
        <f t="shared" ref="AD71" si="72">SUM(AD61:AD70)</f>
        <v>68991</v>
      </c>
    </row>
    <row r="72" spans="1:30" ht="15.75" thickBot="1" x14ac:dyDescent="0.3">
      <c r="A72" s="77"/>
      <c r="B72" s="78"/>
      <c r="C72" s="79"/>
      <c r="D72" s="79"/>
      <c r="E72" s="79"/>
      <c r="F72" s="79"/>
      <c r="G72" s="79"/>
      <c r="H72" s="79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25"/>
      <c r="AB72" s="25"/>
      <c r="AC72" s="103"/>
      <c r="AD72" s="103"/>
    </row>
    <row r="73" spans="1:30" ht="16.5" thickBot="1" x14ac:dyDescent="0.3">
      <c r="A73" s="123" t="s">
        <v>93</v>
      </c>
      <c r="B73" s="124"/>
      <c r="C73" s="81">
        <f t="shared" ref="C73:H73" si="73">C59+C71</f>
        <v>160928</v>
      </c>
      <c r="D73" s="81">
        <f t="shared" si="73"/>
        <v>180520</v>
      </c>
      <c r="E73" s="81">
        <f t="shared" si="73"/>
        <v>0</v>
      </c>
      <c r="F73" s="81">
        <f t="shared" si="73"/>
        <v>0</v>
      </c>
      <c r="G73" s="81">
        <f t="shared" si="73"/>
        <v>0</v>
      </c>
      <c r="H73" s="81">
        <f t="shared" si="73"/>
        <v>336399</v>
      </c>
      <c r="I73" s="81">
        <f t="shared" ref="I73:Z73" si="74">I59+I71</f>
        <v>4381</v>
      </c>
      <c r="J73" s="81">
        <f t="shared" ref="J73" si="75">J59+J71</f>
        <v>266586</v>
      </c>
      <c r="K73" s="81">
        <f t="shared" si="74"/>
        <v>0</v>
      </c>
      <c r="L73" s="81">
        <f t="shared" si="74"/>
        <v>900</v>
      </c>
      <c r="M73" s="81">
        <f t="shared" si="74"/>
        <v>20349.21</v>
      </c>
      <c r="N73" s="81">
        <f t="shared" si="74"/>
        <v>0</v>
      </c>
      <c r="O73" s="81">
        <f t="shared" ref="O73" si="76">O59+O71</f>
        <v>5351</v>
      </c>
      <c r="P73" s="81">
        <f t="shared" si="74"/>
        <v>0</v>
      </c>
      <c r="Q73" s="81">
        <f t="shared" si="74"/>
        <v>8979</v>
      </c>
      <c r="R73" s="81">
        <f t="shared" si="74"/>
        <v>0</v>
      </c>
      <c r="S73" s="81">
        <f t="shared" si="74"/>
        <v>0</v>
      </c>
      <c r="T73" s="81">
        <f t="shared" si="74"/>
        <v>0</v>
      </c>
      <c r="U73" s="81">
        <f t="shared" si="74"/>
        <v>10526</v>
      </c>
      <c r="V73" s="81">
        <f t="shared" si="74"/>
        <v>0</v>
      </c>
      <c r="W73" s="81">
        <f t="shared" si="74"/>
        <v>0</v>
      </c>
      <c r="X73" s="81">
        <f t="shared" si="74"/>
        <v>273</v>
      </c>
      <c r="Y73" s="81">
        <f t="shared" si="74"/>
        <v>15942</v>
      </c>
      <c r="Z73" s="81">
        <f t="shared" si="74"/>
        <v>0</v>
      </c>
      <c r="AA73" s="33">
        <f>AA59+AA71</f>
        <v>-204288</v>
      </c>
      <c r="AB73" s="33">
        <f>AB59+AB71</f>
        <v>-200273</v>
      </c>
      <c r="AC73" s="86">
        <f>AC59+AC71</f>
        <v>354389.20999999996</v>
      </c>
      <c r="AD73" s="86">
        <f>AD59+AD71</f>
        <v>645552.21</v>
      </c>
    </row>
    <row r="74" spans="1:30" x14ac:dyDescent="0.25">
      <c r="A74" s="110" t="s">
        <v>179</v>
      </c>
    </row>
  </sheetData>
  <mergeCells count="12">
    <mergeCell ref="AD5:AD6"/>
    <mergeCell ref="N5:O5"/>
    <mergeCell ref="AA5:AB5"/>
    <mergeCell ref="I5:J5"/>
    <mergeCell ref="A2:AC2"/>
    <mergeCell ref="A3:AC3"/>
    <mergeCell ref="AC5:AC6"/>
    <mergeCell ref="A59:B59"/>
    <mergeCell ref="A73:B73"/>
    <mergeCell ref="C5:D5"/>
    <mergeCell ref="B5:B6"/>
    <mergeCell ref="A5:A6"/>
  </mergeCells>
  <phoneticPr fontId="0" type="noConversion"/>
  <pageMargins left="0.7" right="0.7" top="0.75" bottom="0.75" header="0.3" footer="0.3"/>
  <pageSetup paperSize="8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85" zoomScaleNormal="85" workbookViewId="0">
      <selection activeCell="I2" sqref="I2"/>
    </sheetView>
  </sheetViews>
  <sheetFormatPr defaultRowHeight="15" x14ac:dyDescent="0.25"/>
  <cols>
    <col min="1" max="1" width="10.42578125" customWidth="1"/>
    <col min="2" max="2" width="47.42578125" customWidth="1"/>
    <col min="3" max="3" width="13.85546875" style="20" customWidth="1"/>
    <col min="4" max="4" width="13.28515625" style="20" customWidth="1"/>
    <col min="5" max="5" width="15.28515625" style="20" customWidth="1"/>
    <col min="6" max="7" width="13.28515625" style="20" customWidth="1"/>
    <col min="8" max="9" width="14.140625" style="20" customWidth="1"/>
  </cols>
  <sheetData>
    <row r="1" spans="1:9" x14ac:dyDescent="0.25">
      <c r="H1" s="21"/>
      <c r="I1" s="21" t="s">
        <v>189</v>
      </c>
    </row>
    <row r="2" spans="1:9" x14ac:dyDescent="0.25">
      <c r="A2" s="138" t="s">
        <v>169</v>
      </c>
      <c r="B2" s="138"/>
      <c r="C2" s="138"/>
      <c r="D2" s="138"/>
      <c r="E2" s="138"/>
      <c r="F2" s="138"/>
      <c r="G2" s="138"/>
      <c r="H2" s="138"/>
      <c r="I2"/>
    </row>
    <row r="3" spans="1:9" x14ac:dyDescent="0.25">
      <c r="A3" s="138" t="s">
        <v>120</v>
      </c>
      <c r="B3" s="138"/>
      <c r="C3" s="138"/>
      <c r="D3" s="138"/>
      <c r="E3" s="138"/>
      <c r="F3" s="138"/>
      <c r="G3" s="138"/>
      <c r="H3" s="138"/>
      <c r="I3"/>
    </row>
    <row r="4" spans="1:9" ht="15.75" thickBot="1" x14ac:dyDescent="0.3">
      <c r="H4" s="22"/>
      <c r="I4" s="22" t="s">
        <v>104</v>
      </c>
    </row>
    <row r="5" spans="1:9" ht="63" customHeight="1" thickBot="1" x14ac:dyDescent="0.3">
      <c r="A5" s="143" t="s">
        <v>1</v>
      </c>
      <c r="B5" s="141" t="s">
        <v>0</v>
      </c>
      <c r="C5" s="149" t="s">
        <v>126</v>
      </c>
      <c r="D5" s="147" t="s">
        <v>127</v>
      </c>
      <c r="E5" s="147" t="s">
        <v>128</v>
      </c>
      <c r="F5" s="145" t="s">
        <v>164</v>
      </c>
      <c r="G5" s="146"/>
      <c r="H5" s="130" t="s">
        <v>180</v>
      </c>
      <c r="I5" s="117" t="s">
        <v>181</v>
      </c>
    </row>
    <row r="6" spans="1:9" ht="15.75" thickBot="1" x14ac:dyDescent="0.3">
      <c r="A6" s="144"/>
      <c r="B6" s="142"/>
      <c r="C6" s="150"/>
      <c r="D6" s="148"/>
      <c r="E6" s="148"/>
      <c r="F6" s="114" t="s">
        <v>182</v>
      </c>
      <c r="G6" s="114" t="s">
        <v>183</v>
      </c>
      <c r="H6" s="131"/>
      <c r="I6" s="118"/>
    </row>
    <row r="7" spans="1:9" x14ac:dyDescent="0.25">
      <c r="A7" s="3" t="s">
        <v>2</v>
      </c>
      <c r="B7" s="4" t="s">
        <v>3</v>
      </c>
      <c r="C7" s="23">
        <v>0</v>
      </c>
      <c r="D7" s="23">
        <v>0</v>
      </c>
      <c r="E7" s="23">
        <v>0</v>
      </c>
      <c r="F7" s="23">
        <v>0</v>
      </c>
      <c r="G7" s="24"/>
      <c r="H7" s="36">
        <f>SUM(C7:F7)</f>
        <v>0</v>
      </c>
      <c r="I7" s="36">
        <f>SUM(D7:G7)</f>
        <v>0</v>
      </c>
    </row>
    <row r="8" spans="1:9" x14ac:dyDescent="0.25">
      <c r="A8" s="2" t="s">
        <v>4</v>
      </c>
      <c r="B8" s="1" t="s">
        <v>108</v>
      </c>
      <c r="C8" s="25">
        <v>0</v>
      </c>
      <c r="D8" s="25">
        <v>0</v>
      </c>
      <c r="E8" s="25">
        <v>0</v>
      </c>
      <c r="F8" s="25">
        <v>0</v>
      </c>
      <c r="G8" s="26"/>
      <c r="H8" s="40">
        <f t="shared" ref="H8:I67" si="0">SUM(C8:F8)</f>
        <v>0</v>
      </c>
      <c r="I8" s="40">
        <f t="shared" si="0"/>
        <v>0</v>
      </c>
    </row>
    <row r="9" spans="1:9" x14ac:dyDescent="0.25">
      <c r="A9" s="2" t="s">
        <v>6</v>
      </c>
      <c r="B9" s="1" t="s">
        <v>7</v>
      </c>
      <c r="C9" s="25">
        <v>0</v>
      </c>
      <c r="D9" s="25">
        <v>0</v>
      </c>
      <c r="E9" s="25">
        <v>0</v>
      </c>
      <c r="F9" s="25">
        <v>0</v>
      </c>
      <c r="G9" s="26"/>
      <c r="H9" s="40">
        <f t="shared" si="0"/>
        <v>0</v>
      </c>
      <c r="I9" s="40">
        <f t="shared" si="0"/>
        <v>0</v>
      </c>
    </row>
    <row r="10" spans="1:9" x14ac:dyDescent="0.25">
      <c r="A10" s="2" t="s">
        <v>8</v>
      </c>
      <c r="B10" s="1" t="s">
        <v>9</v>
      </c>
      <c r="C10" s="25">
        <v>0</v>
      </c>
      <c r="D10" s="25">
        <v>0</v>
      </c>
      <c r="E10" s="25">
        <v>0</v>
      </c>
      <c r="F10" s="25">
        <v>0</v>
      </c>
      <c r="G10" s="26"/>
      <c r="H10" s="40">
        <f t="shared" si="0"/>
        <v>0</v>
      </c>
      <c r="I10" s="40">
        <f t="shared" si="0"/>
        <v>0</v>
      </c>
    </row>
    <row r="11" spans="1:9" x14ac:dyDescent="0.25">
      <c r="A11" s="2" t="s">
        <v>10</v>
      </c>
      <c r="B11" s="1" t="s">
        <v>11</v>
      </c>
      <c r="C11" s="25">
        <v>0</v>
      </c>
      <c r="D11" s="25">
        <v>0</v>
      </c>
      <c r="E11" s="25">
        <v>0</v>
      </c>
      <c r="F11" s="25">
        <v>0</v>
      </c>
      <c r="G11" s="26"/>
      <c r="H11" s="40">
        <f t="shared" si="0"/>
        <v>0</v>
      </c>
      <c r="I11" s="40">
        <f t="shared" si="0"/>
        <v>0</v>
      </c>
    </row>
    <row r="12" spans="1:9" x14ac:dyDescent="0.25">
      <c r="A12" s="5" t="s">
        <v>12</v>
      </c>
      <c r="B12" s="6" t="s">
        <v>13</v>
      </c>
      <c r="C12" s="27">
        <v>0</v>
      </c>
      <c r="D12" s="25">
        <v>0</v>
      </c>
      <c r="E12" s="25">
        <v>0</v>
      </c>
      <c r="F12" s="25">
        <v>0</v>
      </c>
      <c r="G12" s="26"/>
      <c r="H12" s="40">
        <f t="shared" si="0"/>
        <v>0</v>
      </c>
      <c r="I12" s="40">
        <f t="shared" si="0"/>
        <v>0</v>
      </c>
    </row>
    <row r="13" spans="1:9" x14ac:dyDescent="0.25">
      <c r="A13" s="50" t="s">
        <v>156</v>
      </c>
      <c r="B13" s="51" t="s">
        <v>157</v>
      </c>
      <c r="C13" s="27">
        <v>0</v>
      </c>
      <c r="D13" s="25">
        <v>0</v>
      </c>
      <c r="E13" s="25">
        <v>0</v>
      </c>
      <c r="F13" s="25">
        <v>0</v>
      </c>
      <c r="G13" s="26"/>
      <c r="H13" s="40">
        <f t="shared" ref="H13:I16" si="1">SUM(C13:F13)</f>
        <v>0</v>
      </c>
      <c r="I13" s="40">
        <f t="shared" si="1"/>
        <v>0</v>
      </c>
    </row>
    <row r="14" spans="1:9" x14ac:dyDescent="0.25">
      <c r="A14" s="50" t="s">
        <v>158</v>
      </c>
      <c r="B14" s="51" t="s">
        <v>162</v>
      </c>
      <c r="C14" s="27">
        <v>0</v>
      </c>
      <c r="D14" s="25">
        <v>0</v>
      </c>
      <c r="E14" s="25">
        <v>0</v>
      </c>
      <c r="F14" s="25">
        <v>0</v>
      </c>
      <c r="G14" s="26"/>
      <c r="H14" s="40">
        <f t="shared" si="1"/>
        <v>0</v>
      </c>
      <c r="I14" s="40">
        <f t="shared" si="1"/>
        <v>0</v>
      </c>
    </row>
    <row r="15" spans="1:9" x14ac:dyDescent="0.25">
      <c r="A15" s="50" t="s">
        <v>159</v>
      </c>
      <c r="B15" s="51" t="s">
        <v>163</v>
      </c>
      <c r="C15" s="27">
        <v>0</v>
      </c>
      <c r="D15" s="25">
        <v>0</v>
      </c>
      <c r="E15" s="25">
        <v>0</v>
      </c>
      <c r="F15" s="25">
        <v>0</v>
      </c>
      <c r="G15" s="26"/>
      <c r="H15" s="40">
        <f t="shared" si="1"/>
        <v>0</v>
      </c>
      <c r="I15" s="40">
        <f t="shared" si="1"/>
        <v>0</v>
      </c>
    </row>
    <row r="16" spans="1:9" ht="15.75" thickBot="1" x14ac:dyDescent="0.3">
      <c r="A16" s="54" t="s">
        <v>160</v>
      </c>
      <c r="B16" s="55" t="s">
        <v>161</v>
      </c>
      <c r="C16" s="27">
        <v>0</v>
      </c>
      <c r="D16" s="25">
        <v>0</v>
      </c>
      <c r="E16" s="25">
        <v>0</v>
      </c>
      <c r="F16" s="25">
        <v>0</v>
      </c>
      <c r="G16" s="26"/>
      <c r="H16" s="40">
        <f t="shared" si="1"/>
        <v>0</v>
      </c>
      <c r="I16" s="40">
        <f t="shared" si="1"/>
        <v>0</v>
      </c>
    </row>
    <row r="17" spans="1:10" ht="15.75" thickBot="1" x14ac:dyDescent="0.3">
      <c r="A17" s="7" t="s">
        <v>14</v>
      </c>
      <c r="B17" s="8" t="s">
        <v>15</v>
      </c>
      <c r="C17" s="28">
        <f>SUM(C7:C12)</f>
        <v>0</v>
      </c>
      <c r="D17" s="28">
        <f>SUM(D7:D12)</f>
        <v>0</v>
      </c>
      <c r="E17" s="28">
        <f>SUM(E7:E12)</f>
        <v>0</v>
      </c>
      <c r="F17" s="28">
        <f>SUM(F7:F12)</f>
        <v>0</v>
      </c>
      <c r="G17" s="29"/>
      <c r="H17" s="85">
        <f>SUM(H7:H12)</f>
        <v>0</v>
      </c>
      <c r="I17" s="85">
        <f>SUM(I7:I12)</f>
        <v>0</v>
      </c>
      <c r="J17" t="s">
        <v>111</v>
      </c>
    </row>
    <row r="18" spans="1:10" x14ac:dyDescent="0.25">
      <c r="A18" s="3"/>
      <c r="B18" s="4"/>
      <c r="C18" s="23"/>
      <c r="D18" s="23"/>
      <c r="E18" s="23"/>
      <c r="F18" s="100"/>
      <c r="G18" s="100"/>
      <c r="H18" s="40"/>
      <c r="I18" s="40"/>
    </row>
    <row r="19" spans="1:10" x14ac:dyDescent="0.25">
      <c r="A19" s="2" t="s">
        <v>16</v>
      </c>
      <c r="B19" s="1" t="s">
        <v>17</v>
      </c>
      <c r="C19" s="25">
        <f>C20+C21+C22+C23</f>
        <v>0</v>
      </c>
      <c r="D19" s="25">
        <f>D20+D21+D22+D23</f>
        <v>0</v>
      </c>
      <c r="E19" s="25">
        <f>E20+E21+E22+E23</f>
        <v>0</v>
      </c>
      <c r="F19" s="25">
        <f>F20+F21+F22+F23</f>
        <v>0</v>
      </c>
      <c r="G19" s="26"/>
      <c r="H19" s="40">
        <f>SUM(C19:F19)</f>
        <v>0</v>
      </c>
      <c r="I19" s="40">
        <f>SUM(D19:G19)</f>
        <v>0</v>
      </c>
    </row>
    <row r="20" spans="1:10" x14ac:dyDescent="0.25">
      <c r="A20" s="11" t="s">
        <v>125</v>
      </c>
      <c r="B20" s="12" t="s">
        <v>110</v>
      </c>
      <c r="C20" s="25">
        <v>0</v>
      </c>
      <c r="D20" s="25">
        <v>0</v>
      </c>
      <c r="E20" s="25">
        <v>0</v>
      </c>
      <c r="F20" s="25">
        <v>0</v>
      </c>
      <c r="G20" s="26"/>
      <c r="H20" s="40">
        <f t="shared" si="0"/>
        <v>0</v>
      </c>
      <c r="I20" s="40">
        <f t="shared" si="0"/>
        <v>0</v>
      </c>
    </row>
    <row r="21" spans="1:10" x14ac:dyDescent="0.25">
      <c r="A21" s="11" t="s">
        <v>96</v>
      </c>
      <c r="B21" s="12" t="s">
        <v>23</v>
      </c>
      <c r="C21" s="25">
        <v>0</v>
      </c>
      <c r="D21" s="25">
        <v>0</v>
      </c>
      <c r="E21" s="25">
        <v>0</v>
      </c>
      <c r="F21" s="25">
        <v>0</v>
      </c>
      <c r="G21" s="26"/>
      <c r="H21" s="40">
        <f t="shared" si="0"/>
        <v>0</v>
      </c>
      <c r="I21" s="40">
        <f t="shared" si="0"/>
        <v>0</v>
      </c>
    </row>
    <row r="22" spans="1:10" x14ac:dyDescent="0.25">
      <c r="A22" s="11" t="s">
        <v>97</v>
      </c>
      <c r="B22" s="12" t="s">
        <v>22</v>
      </c>
      <c r="C22" s="25">
        <v>0</v>
      </c>
      <c r="D22" s="25">
        <v>0</v>
      </c>
      <c r="E22" s="25">
        <v>0</v>
      </c>
      <c r="F22" s="25">
        <v>0</v>
      </c>
      <c r="G22" s="26"/>
      <c r="H22" s="40">
        <f t="shared" si="0"/>
        <v>0</v>
      </c>
      <c r="I22" s="40">
        <f t="shared" si="0"/>
        <v>0</v>
      </c>
    </row>
    <row r="23" spans="1:10" x14ac:dyDescent="0.25">
      <c r="A23" s="11" t="s">
        <v>98</v>
      </c>
      <c r="B23" s="12" t="s">
        <v>21</v>
      </c>
      <c r="C23" s="25">
        <v>0</v>
      </c>
      <c r="D23" s="25">
        <v>0</v>
      </c>
      <c r="E23" s="25">
        <v>0</v>
      </c>
      <c r="F23" s="25">
        <v>0</v>
      </c>
      <c r="G23" s="26"/>
      <c r="H23" s="40">
        <f t="shared" si="0"/>
        <v>0</v>
      </c>
      <c r="I23" s="40">
        <f t="shared" si="0"/>
        <v>0</v>
      </c>
    </row>
    <row r="24" spans="1:10" x14ac:dyDescent="0.25">
      <c r="A24" s="2" t="s">
        <v>18</v>
      </c>
      <c r="B24" s="1" t="s">
        <v>19</v>
      </c>
      <c r="C24" s="25">
        <f>C25</f>
        <v>0</v>
      </c>
      <c r="D24" s="25">
        <f>D25</f>
        <v>0</v>
      </c>
      <c r="E24" s="25">
        <f>E25</f>
        <v>0</v>
      </c>
      <c r="F24" s="25">
        <f>F25</f>
        <v>0</v>
      </c>
      <c r="G24" s="26"/>
      <c r="H24" s="40">
        <f t="shared" si="0"/>
        <v>0</v>
      </c>
      <c r="I24" s="40">
        <f t="shared" si="0"/>
        <v>0</v>
      </c>
    </row>
    <row r="25" spans="1:10" x14ac:dyDescent="0.25">
      <c r="A25" s="11" t="s">
        <v>99</v>
      </c>
      <c r="B25" s="12" t="s">
        <v>20</v>
      </c>
      <c r="C25" s="25">
        <v>0</v>
      </c>
      <c r="D25" s="25">
        <v>0</v>
      </c>
      <c r="E25" s="25">
        <v>0</v>
      </c>
      <c r="F25" s="25">
        <v>0</v>
      </c>
      <c r="G25" s="26"/>
      <c r="H25" s="40">
        <f t="shared" si="0"/>
        <v>0</v>
      </c>
      <c r="I25" s="40">
        <f t="shared" si="0"/>
        <v>0</v>
      </c>
    </row>
    <row r="26" spans="1:10" x14ac:dyDescent="0.25">
      <c r="A26" s="2" t="s">
        <v>24</v>
      </c>
      <c r="B26" s="1" t="s">
        <v>25</v>
      </c>
      <c r="C26" s="25">
        <f>C27</f>
        <v>0</v>
      </c>
      <c r="D26" s="25">
        <f>D27</f>
        <v>0</v>
      </c>
      <c r="E26" s="25">
        <f>E27</f>
        <v>0</v>
      </c>
      <c r="F26" s="25">
        <f>F27</f>
        <v>0</v>
      </c>
      <c r="G26" s="26"/>
      <c r="H26" s="40">
        <f t="shared" si="0"/>
        <v>0</v>
      </c>
      <c r="I26" s="40">
        <f t="shared" si="0"/>
        <v>0</v>
      </c>
    </row>
    <row r="27" spans="1:10" x14ac:dyDescent="0.25">
      <c r="A27" s="11" t="s">
        <v>100</v>
      </c>
      <c r="B27" s="12" t="s">
        <v>26</v>
      </c>
      <c r="C27" s="25">
        <v>0</v>
      </c>
      <c r="D27" s="25">
        <v>0</v>
      </c>
      <c r="E27" s="25">
        <v>0</v>
      </c>
      <c r="F27" s="25">
        <v>0</v>
      </c>
      <c r="G27" s="26"/>
      <c r="H27" s="40">
        <f t="shared" si="0"/>
        <v>0</v>
      </c>
      <c r="I27" s="40">
        <f t="shared" si="0"/>
        <v>0</v>
      </c>
    </row>
    <row r="28" spans="1:10" x14ac:dyDescent="0.25">
      <c r="A28" s="2" t="s">
        <v>51</v>
      </c>
      <c r="B28" s="1" t="s">
        <v>52</v>
      </c>
      <c r="C28" s="25">
        <f>C29+C30+C31</f>
        <v>0</v>
      </c>
      <c r="D28" s="25">
        <f>D29+D30+D31</f>
        <v>0</v>
      </c>
      <c r="E28" s="25">
        <f>E29+E30+E31</f>
        <v>0</v>
      </c>
      <c r="F28" s="25">
        <f>F29+F30+F31</f>
        <v>0</v>
      </c>
      <c r="G28" s="26"/>
      <c r="H28" s="40">
        <f t="shared" si="0"/>
        <v>0</v>
      </c>
      <c r="I28" s="40">
        <f t="shared" si="0"/>
        <v>0</v>
      </c>
    </row>
    <row r="29" spans="1:10" x14ac:dyDescent="0.25">
      <c r="A29" s="11" t="s">
        <v>101</v>
      </c>
      <c r="B29" s="12" t="s">
        <v>53</v>
      </c>
      <c r="C29" s="25">
        <v>0</v>
      </c>
      <c r="D29" s="25">
        <v>0</v>
      </c>
      <c r="E29" s="25">
        <v>0</v>
      </c>
      <c r="F29" s="25">
        <v>0</v>
      </c>
      <c r="G29" s="26"/>
      <c r="H29" s="40">
        <f t="shared" si="0"/>
        <v>0</v>
      </c>
      <c r="I29" s="40">
        <f t="shared" si="0"/>
        <v>0</v>
      </c>
    </row>
    <row r="30" spans="1:10" x14ac:dyDescent="0.25">
      <c r="A30" s="11" t="s">
        <v>102</v>
      </c>
      <c r="B30" s="12" t="s">
        <v>54</v>
      </c>
      <c r="C30" s="25">
        <v>0</v>
      </c>
      <c r="D30" s="25">
        <v>0</v>
      </c>
      <c r="E30" s="25">
        <v>0</v>
      </c>
      <c r="F30" s="25">
        <v>0</v>
      </c>
      <c r="G30" s="26"/>
      <c r="H30" s="40">
        <f t="shared" si="0"/>
        <v>0</v>
      </c>
      <c r="I30" s="40">
        <f t="shared" si="0"/>
        <v>0</v>
      </c>
    </row>
    <row r="31" spans="1:10" ht="15.75" thickBot="1" x14ac:dyDescent="0.3">
      <c r="A31" s="15" t="s">
        <v>103</v>
      </c>
      <c r="B31" s="14" t="s">
        <v>55</v>
      </c>
      <c r="C31" s="25">
        <v>0</v>
      </c>
      <c r="D31" s="25">
        <v>0</v>
      </c>
      <c r="E31" s="25">
        <v>0</v>
      </c>
      <c r="F31" s="25">
        <v>0</v>
      </c>
      <c r="G31" s="26"/>
      <c r="H31" s="40">
        <f t="shared" si="0"/>
        <v>0</v>
      </c>
      <c r="I31" s="40">
        <f t="shared" si="0"/>
        <v>0</v>
      </c>
    </row>
    <row r="32" spans="1:10" ht="15.75" thickBot="1" x14ac:dyDescent="0.3">
      <c r="A32" s="7" t="s">
        <v>27</v>
      </c>
      <c r="B32" s="8" t="s">
        <v>28</v>
      </c>
      <c r="C32" s="28">
        <f>C26+C24+C19+C28</f>
        <v>0</v>
      </c>
      <c r="D32" s="28">
        <f>D26+D24+D19+D28</f>
        <v>0</v>
      </c>
      <c r="E32" s="28">
        <f>E26+E24+E19+E28</f>
        <v>0</v>
      </c>
      <c r="F32" s="28">
        <f>F26+F24+F19+F28</f>
        <v>0</v>
      </c>
      <c r="G32" s="29"/>
      <c r="H32" s="85">
        <f>H26+H24+H19+H28</f>
        <v>0</v>
      </c>
      <c r="I32" s="85">
        <f>I26+I24+I19+I28</f>
        <v>0</v>
      </c>
    </row>
    <row r="33" spans="1:9" x14ac:dyDescent="0.25">
      <c r="A33" s="3"/>
      <c r="B33" s="4"/>
      <c r="C33" s="23"/>
      <c r="D33" s="23"/>
      <c r="E33" s="23"/>
      <c r="F33" s="100"/>
      <c r="G33" s="100"/>
      <c r="H33" s="40"/>
      <c r="I33" s="40"/>
    </row>
    <row r="34" spans="1:9" x14ac:dyDescent="0.25">
      <c r="A34" s="2" t="s">
        <v>29</v>
      </c>
      <c r="B34" s="1" t="s">
        <v>39</v>
      </c>
      <c r="C34" s="25">
        <v>0</v>
      </c>
      <c r="D34" s="25">
        <v>0</v>
      </c>
      <c r="E34" s="25">
        <v>0</v>
      </c>
      <c r="F34" s="25">
        <v>0</v>
      </c>
      <c r="G34" s="26"/>
      <c r="H34" s="40">
        <f t="shared" si="0"/>
        <v>0</v>
      </c>
      <c r="I34" s="40">
        <f t="shared" si="0"/>
        <v>0</v>
      </c>
    </row>
    <row r="35" spans="1:9" x14ac:dyDescent="0.25">
      <c r="A35" s="2" t="s">
        <v>30</v>
      </c>
      <c r="B35" s="1" t="s">
        <v>40</v>
      </c>
      <c r="C35" s="25">
        <v>3500</v>
      </c>
      <c r="D35" s="25">
        <f>D36</f>
        <v>0</v>
      </c>
      <c r="E35" s="25">
        <f>E36</f>
        <v>0</v>
      </c>
      <c r="F35" s="25">
        <f>F36</f>
        <v>0</v>
      </c>
      <c r="G35" s="26"/>
      <c r="H35" s="40">
        <f t="shared" si="0"/>
        <v>3500</v>
      </c>
      <c r="I35" s="40">
        <v>3500</v>
      </c>
    </row>
    <row r="36" spans="1:9" x14ac:dyDescent="0.25">
      <c r="A36" s="11" t="s">
        <v>63</v>
      </c>
      <c r="B36" s="12" t="s">
        <v>56</v>
      </c>
      <c r="C36" s="25">
        <v>0</v>
      </c>
      <c r="D36" s="25">
        <v>0</v>
      </c>
      <c r="E36" s="25">
        <v>0</v>
      </c>
      <c r="F36" s="25">
        <v>0</v>
      </c>
      <c r="G36" s="26"/>
      <c r="H36" s="40">
        <f t="shared" si="0"/>
        <v>0</v>
      </c>
      <c r="I36" s="40">
        <f t="shared" si="0"/>
        <v>0</v>
      </c>
    </row>
    <row r="37" spans="1:9" x14ac:dyDescent="0.25">
      <c r="A37" s="2" t="s">
        <v>31</v>
      </c>
      <c r="B37" s="1" t="s">
        <v>41</v>
      </c>
      <c r="C37" s="25">
        <v>0</v>
      </c>
      <c r="D37" s="25">
        <v>0</v>
      </c>
      <c r="E37" s="25">
        <v>0</v>
      </c>
      <c r="F37" s="25">
        <v>0</v>
      </c>
      <c r="G37" s="26"/>
      <c r="H37" s="40">
        <f t="shared" si="0"/>
        <v>0</v>
      </c>
      <c r="I37" s="40">
        <f t="shared" si="0"/>
        <v>0</v>
      </c>
    </row>
    <row r="38" spans="1:9" x14ac:dyDescent="0.25">
      <c r="A38" s="2" t="s">
        <v>32</v>
      </c>
      <c r="B38" s="1" t="s">
        <v>42</v>
      </c>
      <c r="C38" s="25">
        <f>C39+C40+C41</f>
        <v>0</v>
      </c>
      <c r="D38" s="25">
        <f>D39+D40+D41</f>
        <v>0</v>
      </c>
      <c r="E38" s="25">
        <f>E39+E40+E41</f>
        <v>0</v>
      </c>
      <c r="F38" s="25">
        <f>F39+F40+F41</f>
        <v>0</v>
      </c>
      <c r="G38" s="26"/>
      <c r="H38" s="40">
        <f t="shared" si="0"/>
        <v>0</v>
      </c>
      <c r="I38" s="40">
        <f t="shared" si="0"/>
        <v>0</v>
      </c>
    </row>
    <row r="39" spans="1:9" ht="29.25" customHeight="1" x14ac:dyDescent="0.25">
      <c r="A39" s="11" t="s">
        <v>94</v>
      </c>
      <c r="B39" s="13" t="s">
        <v>60</v>
      </c>
      <c r="C39" s="25">
        <v>0</v>
      </c>
      <c r="D39" s="25">
        <v>0</v>
      </c>
      <c r="E39" s="25">
        <v>0</v>
      </c>
      <c r="F39" s="25">
        <v>0</v>
      </c>
      <c r="G39" s="26"/>
      <c r="H39" s="40">
        <f t="shared" si="0"/>
        <v>0</v>
      </c>
      <c r="I39" s="40">
        <f t="shared" si="0"/>
        <v>0</v>
      </c>
    </row>
    <row r="40" spans="1:9" x14ac:dyDescent="0.25">
      <c r="A40" s="11" t="s">
        <v>61</v>
      </c>
      <c r="B40" s="12" t="s">
        <v>59</v>
      </c>
      <c r="C40" s="25">
        <v>0</v>
      </c>
      <c r="D40" s="25">
        <v>0</v>
      </c>
      <c r="E40" s="25">
        <v>0</v>
      </c>
      <c r="F40" s="25">
        <v>0</v>
      </c>
      <c r="G40" s="26"/>
      <c r="H40" s="40">
        <f t="shared" si="0"/>
        <v>0</v>
      </c>
      <c r="I40" s="40">
        <f t="shared" si="0"/>
        <v>0</v>
      </c>
    </row>
    <row r="41" spans="1:9" x14ac:dyDescent="0.25">
      <c r="A41" s="11" t="s">
        <v>62</v>
      </c>
      <c r="B41" s="12" t="s">
        <v>58</v>
      </c>
      <c r="C41" s="25">
        <v>0</v>
      </c>
      <c r="D41" s="25">
        <v>0</v>
      </c>
      <c r="E41" s="25">
        <v>0</v>
      </c>
      <c r="F41" s="25">
        <v>0</v>
      </c>
      <c r="G41" s="26"/>
      <c r="H41" s="40">
        <f t="shared" si="0"/>
        <v>0</v>
      </c>
      <c r="I41" s="40">
        <f t="shared" si="0"/>
        <v>0</v>
      </c>
    </row>
    <row r="42" spans="1:9" x14ac:dyDescent="0.25">
      <c r="A42" s="2" t="s">
        <v>33</v>
      </c>
      <c r="B42" s="1" t="s">
        <v>43</v>
      </c>
      <c r="C42" s="25">
        <f>C43</f>
        <v>0</v>
      </c>
      <c r="D42" s="25">
        <f>D43</f>
        <v>0</v>
      </c>
      <c r="E42" s="25">
        <f>E43</f>
        <v>0</v>
      </c>
      <c r="F42" s="25">
        <f>F43</f>
        <v>0</v>
      </c>
      <c r="G42" s="26"/>
      <c r="H42" s="40">
        <f t="shared" si="0"/>
        <v>0</v>
      </c>
      <c r="I42" s="40">
        <f t="shared" si="0"/>
        <v>0</v>
      </c>
    </row>
    <row r="43" spans="1:9" x14ac:dyDescent="0.25">
      <c r="A43" s="11" t="s">
        <v>64</v>
      </c>
      <c r="B43" s="12" t="s">
        <v>57</v>
      </c>
      <c r="C43" s="25">
        <v>0</v>
      </c>
      <c r="D43" s="25">
        <v>0</v>
      </c>
      <c r="E43" s="25">
        <v>0</v>
      </c>
      <c r="F43" s="25">
        <v>0</v>
      </c>
      <c r="G43" s="26"/>
      <c r="H43" s="40">
        <f t="shared" si="0"/>
        <v>0</v>
      </c>
      <c r="I43" s="40">
        <f t="shared" si="0"/>
        <v>0</v>
      </c>
    </row>
    <row r="44" spans="1:9" x14ac:dyDescent="0.25">
      <c r="A44" s="2" t="s">
        <v>34</v>
      </c>
      <c r="B44" s="1" t="s">
        <v>44</v>
      </c>
      <c r="C44" s="25">
        <v>0</v>
      </c>
      <c r="D44" s="25">
        <v>0</v>
      </c>
      <c r="E44" s="25">
        <v>0</v>
      </c>
      <c r="F44" s="25">
        <v>0</v>
      </c>
      <c r="G44" s="26"/>
      <c r="H44" s="40">
        <f t="shared" si="0"/>
        <v>0</v>
      </c>
      <c r="I44" s="40">
        <f t="shared" si="0"/>
        <v>0</v>
      </c>
    </row>
    <row r="45" spans="1:9" x14ac:dyDescent="0.25">
      <c r="A45" s="2" t="s">
        <v>35</v>
      </c>
      <c r="B45" s="1" t="s">
        <v>45</v>
      </c>
      <c r="C45" s="25">
        <v>0</v>
      </c>
      <c r="D45" s="25">
        <v>0</v>
      </c>
      <c r="E45" s="25">
        <v>0</v>
      </c>
      <c r="F45" s="25">
        <v>0</v>
      </c>
      <c r="G45" s="26"/>
      <c r="H45" s="40">
        <f t="shared" si="0"/>
        <v>0</v>
      </c>
      <c r="I45" s="40">
        <f t="shared" si="0"/>
        <v>0</v>
      </c>
    </row>
    <row r="46" spans="1:9" x14ac:dyDescent="0.25">
      <c r="A46" s="2" t="s">
        <v>36</v>
      </c>
      <c r="B46" s="1" t="s">
        <v>46</v>
      </c>
      <c r="C46" s="25">
        <v>0</v>
      </c>
      <c r="D46" s="25">
        <v>0</v>
      </c>
      <c r="E46" s="25">
        <v>0</v>
      </c>
      <c r="F46" s="25">
        <v>0</v>
      </c>
      <c r="G46" s="26"/>
      <c r="H46" s="40">
        <f t="shared" si="0"/>
        <v>0</v>
      </c>
      <c r="I46" s="40">
        <f t="shared" si="0"/>
        <v>0</v>
      </c>
    </row>
    <row r="47" spans="1:9" x14ac:dyDescent="0.25">
      <c r="A47" s="2" t="s">
        <v>37</v>
      </c>
      <c r="B47" s="1" t="s">
        <v>47</v>
      </c>
      <c r="C47" s="25">
        <v>0</v>
      </c>
      <c r="D47" s="25">
        <v>0</v>
      </c>
      <c r="E47" s="25">
        <v>0</v>
      </c>
      <c r="F47" s="25">
        <v>0</v>
      </c>
      <c r="G47" s="26"/>
      <c r="H47" s="40">
        <f t="shared" si="0"/>
        <v>0</v>
      </c>
      <c r="I47" s="40">
        <f t="shared" si="0"/>
        <v>0</v>
      </c>
    </row>
    <row r="48" spans="1:9" ht="15.75" thickBot="1" x14ac:dyDescent="0.3">
      <c r="A48" s="5" t="s">
        <v>38</v>
      </c>
      <c r="B48" s="6" t="s">
        <v>48</v>
      </c>
      <c r="C48" s="25">
        <v>0</v>
      </c>
      <c r="D48" s="25">
        <v>0</v>
      </c>
      <c r="E48" s="25">
        <v>0</v>
      </c>
      <c r="F48" s="25">
        <v>0</v>
      </c>
      <c r="G48" s="26"/>
      <c r="H48" s="40">
        <f t="shared" si="0"/>
        <v>0</v>
      </c>
      <c r="I48" s="40">
        <f t="shared" si="0"/>
        <v>0</v>
      </c>
    </row>
    <row r="49" spans="1:9" ht="15.75" thickBot="1" x14ac:dyDescent="0.3">
      <c r="A49" s="7" t="s">
        <v>49</v>
      </c>
      <c r="B49" s="8" t="s">
        <v>50</v>
      </c>
      <c r="C49" s="28">
        <f>C34+C35+C37+C38+C42+C44+C45+C46+C47+C48</f>
        <v>3500</v>
      </c>
      <c r="D49" s="28">
        <f>D34+D35+D37+D38+D42+D44+D45+D46+D47+D48</f>
        <v>0</v>
      </c>
      <c r="E49" s="28">
        <f>E34+E35+E37+E38+E42+E44+E45+E46+E47+E48</f>
        <v>0</v>
      </c>
      <c r="F49" s="28">
        <f>F34+F35+F37+F38+F42+F44+F45+F46+F47+F48</f>
        <v>0</v>
      </c>
      <c r="G49" s="29"/>
      <c r="H49" s="85">
        <f>H34+H35+H37+H38+H42+H44+H45+H46+H47+H48</f>
        <v>3500</v>
      </c>
      <c r="I49" s="85">
        <f>I34+I35+I37+I38+I42+I44+I45+I46+I47+I48</f>
        <v>3500</v>
      </c>
    </row>
    <row r="50" spans="1:9" x14ac:dyDescent="0.25">
      <c r="A50" s="3"/>
      <c r="B50" s="4"/>
      <c r="C50" s="23"/>
      <c r="D50" s="23"/>
      <c r="E50" s="23"/>
      <c r="F50" s="100"/>
      <c r="G50" s="100"/>
      <c r="H50" s="40"/>
      <c r="I50" s="40"/>
    </row>
    <row r="51" spans="1:9" x14ac:dyDescent="0.25">
      <c r="A51" s="2" t="s">
        <v>65</v>
      </c>
      <c r="B51" s="1" t="s">
        <v>70</v>
      </c>
      <c r="C51" s="25">
        <v>0</v>
      </c>
      <c r="D51" s="25">
        <v>0</v>
      </c>
      <c r="E51" s="25">
        <v>0</v>
      </c>
      <c r="F51" s="25">
        <v>0</v>
      </c>
      <c r="G51" s="26"/>
      <c r="H51" s="40">
        <f t="shared" si="0"/>
        <v>0</v>
      </c>
      <c r="I51" s="40">
        <f t="shared" si="0"/>
        <v>0</v>
      </c>
    </row>
    <row r="52" spans="1:9" x14ac:dyDescent="0.25">
      <c r="A52" s="2" t="s">
        <v>66</v>
      </c>
      <c r="B52" s="1" t="s">
        <v>109</v>
      </c>
      <c r="C52" s="25">
        <v>0</v>
      </c>
      <c r="D52" s="25">
        <v>0</v>
      </c>
      <c r="E52" s="25">
        <v>0</v>
      </c>
      <c r="F52" s="25">
        <v>0</v>
      </c>
      <c r="G52" s="26"/>
      <c r="H52" s="40">
        <f t="shared" si="0"/>
        <v>0</v>
      </c>
      <c r="I52" s="40">
        <f t="shared" si="0"/>
        <v>0</v>
      </c>
    </row>
    <row r="53" spans="1:9" ht="15.75" thickBot="1" x14ac:dyDescent="0.3">
      <c r="A53" s="5" t="s">
        <v>67</v>
      </c>
      <c r="B53" s="6" t="s">
        <v>71</v>
      </c>
      <c r="C53" s="25">
        <v>0</v>
      </c>
      <c r="D53" s="25">
        <v>0</v>
      </c>
      <c r="E53" s="25">
        <v>0</v>
      </c>
      <c r="F53" s="25">
        <v>0</v>
      </c>
      <c r="G53" s="26"/>
      <c r="H53" s="40">
        <f t="shared" si="0"/>
        <v>0</v>
      </c>
      <c r="I53" s="40">
        <f t="shared" si="0"/>
        <v>0</v>
      </c>
    </row>
    <row r="54" spans="1:9" ht="15.75" thickBot="1" x14ac:dyDescent="0.3">
      <c r="A54" s="7" t="s">
        <v>68</v>
      </c>
      <c r="B54" s="8" t="s">
        <v>69</v>
      </c>
      <c r="C54" s="28">
        <f>SUM(C51:C53)</f>
        <v>0</v>
      </c>
      <c r="D54" s="28">
        <f>SUM(D51:D53)</f>
        <v>0</v>
      </c>
      <c r="E54" s="28">
        <f>SUM(E51:E53)</f>
        <v>0</v>
      </c>
      <c r="F54" s="28">
        <f>SUM(F51:F53)</f>
        <v>0</v>
      </c>
      <c r="G54" s="29"/>
      <c r="H54" s="85">
        <f>SUM(H51:H53)</f>
        <v>0</v>
      </c>
      <c r="I54" s="85">
        <f>SUM(I51:I53)</f>
        <v>0</v>
      </c>
    </row>
    <row r="55" spans="1:9" ht="15.75" thickBot="1" x14ac:dyDescent="0.3">
      <c r="A55" s="9"/>
      <c r="B55" s="10"/>
      <c r="C55" s="31"/>
      <c r="D55" s="31"/>
      <c r="E55" s="31"/>
      <c r="F55" s="101"/>
      <c r="G55" s="101"/>
      <c r="H55" s="40"/>
      <c r="I55" s="40"/>
    </row>
    <row r="56" spans="1:9" ht="16.5" thickBot="1" x14ac:dyDescent="0.3">
      <c r="A56" s="139" t="s">
        <v>106</v>
      </c>
      <c r="B56" s="140"/>
      <c r="C56" s="33">
        <f>C17+C32+C49+C54</f>
        <v>3500</v>
      </c>
      <c r="D56" s="33">
        <f>D17+D32+D49+D54</f>
        <v>0</v>
      </c>
      <c r="E56" s="33">
        <f>E17+E32+E49+E54</f>
        <v>0</v>
      </c>
      <c r="F56" s="33">
        <f>F17+F32+F49+F54</f>
        <v>0</v>
      </c>
      <c r="G56" s="34"/>
      <c r="H56" s="86">
        <f>H17+H32+H49+H54</f>
        <v>3500</v>
      </c>
      <c r="I56" s="86">
        <f>I17+I32+I49+I54</f>
        <v>3500</v>
      </c>
    </row>
    <row r="57" spans="1:9" x14ac:dyDescent="0.25">
      <c r="A57" s="3"/>
      <c r="B57" s="4"/>
      <c r="C57" s="23"/>
      <c r="D57" s="23"/>
      <c r="E57" s="23"/>
      <c r="F57" s="100"/>
      <c r="G57" s="100"/>
      <c r="H57" s="40"/>
      <c r="I57" s="40"/>
    </row>
    <row r="58" spans="1:9" x14ac:dyDescent="0.25">
      <c r="A58" s="2" t="s">
        <v>72</v>
      </c>
      <c r="B58" s="1" t="s">
        <v>83</v>
      </c>
      <c r="C58" s="25">
        <v>0</v>
      </c>
      <c r="D58" s="25">
        <v>0</v>
      </c>
      <c r="E58" s="25">
        <v>0</v>
      </c>
      <c r="F58" s="25">
        <v>0</v>
      </c>
      <c r="G58" s="26"/>
      <c r="H58" s="40">
        <f t="shared" si="0"/>
        <v>0</v>
      </c>
      <c r="I58" s="40">
        <f t="shared" si="0"/>
        <v>0</v>
      </c>
    </row>
    <row r="59" spans="1:9" x14ac:dyDescent="0.25">
      <c r="A59" s="2" t="s">
        <v>73</v>
      </c>
      <c r="B59" s="1" t="s">
        <v>84</v>
      </c>
      <c r="C59" s="25">
        <v>0</v>
      </c>
      <c r="D59" s="25">
        <v>0</v>
      </c>
      <c r="E59" s="25">
        <v>0</v>
      </c>
      <c r="F59" s="25">
        <v>0</v>
      </c>
      <c r="G59" s="26"/>
      <c r="H59" s="40">
        <f t="shared" si="0"/>
        <v>0</v>
      </c>
      <c r="I59" s="40">
        <f t="shared" si="0"/>
        <v>0</v>
      </c>
    </row>
    <row r="60" spans="1:9" x14ac:dyDescent="0.25">
      <c r="A60" s="2" t="s">
        <v>74</v>
      </c>
      <c r="B60" s="1" t="s">
        <v>85</v>
      </c>
      <c r="C60" s="25">
        <v>0</v>
      </c>
      <c r="D60" s="25">
        <v>0</v>
      </c>
      <c r="E60" s="25">
        <v>0</v>
      </c>
      <c r="F60" s="25">
        <v>0</v>
      </c>
      <c r="G60" s="26"/>
      <c r="H60" s="40">
        <f t="shared" si="0"/>
        <v>0</v>
      </c>
      <c r="I60" s="40">
        <f t="shared" si="0"/>
        <v>0</v>
      </c>
    </row>
    <row r="61" spans="1:9" x14ac:dyDescent="0.25">
      <c r="A61" s="2" t="s">
        <v>75</v>
      </c>
      <c r="B61" s="1" t="s">
        <v>86</v>
      </c>
      <c r="C61" s="25">
        <v>0</v>
      </c>
      <c r="D61" s="25">
        <v>0</v>
      </c>
      <c r="E61" s="25">
        <v>0</v>
      </c>
      <c r="F61" s="25">
        <v>0</v>
      </c>
      <c r="G61" s="26"/>
      <c r="H61" s="40">
        <f t="shared" si="0"/>
        <v>0</v>
      </c>
      <c r="I61" s="40">
        <f t="shared" si="0"/>
        <v>0</v>
      </c>
    </row>
    <row r="62" spans="1:9" x14ac:dyDescent="0.25">
      <c r="A62" s="2" t="s">
        <v>76</v>
      </c>
      <c r="B62" s="1" t="s">
        <v>87</v>
      </c>
      <c r="C62" s="25">
        <v>0</v>
      </c>
      <c r="D62" s="25">
        <v>0</v>
      </c>
      <c r="E62" s="25">
        <v>0</v>
      </c>
      <c r="F62" s="25">
        <v>0</v>
      </c>
      <c r="G62" s="26"/>
      <c r="H62" s="40">
        <f t="shared" si="0"/>
        <v>0</v>
      </c>
      <c r="I62" s="40">
        <f t="shared" si="0"/>
        <v>0</v>
      </c>
    </row>
    <row r="63" spans="1:9" x14ac:dyDescent="0.25">
      <c r="A63" s="2" t="s">
        <v>77</v>
      </c>
      <c r="B63" s="1" t="s">
        <v>90</v>
      </c>
      <c r="C63" s="25">
        <v>0</v>
      </c>
      <c r="D63" s="25">
        <v>0</v>
      </c>
      <c r="E63" s="25">
        <v>0</v>
      </c>
      <c r="F63" s="25">
        <v>90603</v>
      </c>
      <c r="G63" s="26">
        <v>86250</v>
      </c>
      <c r="H63" s="40">
        <v>90603</v>
      </c>
      <c r="I63" s="40">
        <v>86250</v>
      </c>
    </row>
    <row r="64" spans="1:9" x14ac:dyDescent="0.25">
      <c r="A64" s="2" t="s">
        <v>78</v>
      </c>
      <c r="B64" s="1" t="s">
        <v>88</v>
      </c>
      <c r="C64" s="25">
        <v>0</v>
      </c>
      <c r="D64" s="25">
        <v>0</v>
      </c>
      <c r="E64" s="25">
        <v>0</v>
      </c>
      <c r="F64" s="25">
        <v>0</v>
      </c>
      <c r="G64" s="26"/>
      <c r="H64" s="40">
        <f t="shared" si="0"/>
        <v>0</v>
      </c>
      <c r="I64" s="40">
        <f t="shared" si="0"/>
        <v>0</v>
      </c>
    </row>
    <row r="65" spans="1:9" x14ac:dyDescent="0.25">
      <c r="A65" s="2" t="s">
        <v>79</v>
      </c>
      <c r="B65" s="1" t="s">
        <v>89</v>
      </c>
      <c r="C65" s="25">
        <v>0</v>
      </c>
      <c r="D65" s="25">
        <v>0</v>
      </c>
      <c r="E65" s="25">
        <v>0</v>
      </c>
      <c r="F65" s="25">
        <v>0</v>
      </c>
      <c r="G65" s="26"/>
      <c r="H65" s="40">
        <f t="shared" si="0"/>
        <v>0</v>
      </c>
      <c r="I65" s="40">
        <f t="shared" si="0"/>
        <v>0</v>
      </c>
    </row>
    <row r="66" spans="1:9" x14ac:dyDescent="0.25">
      <c r="A66" s="2" t="s">
        <v>80</v>
      </c>
      <c r="B66" s="1" t="s">
        <v>82</v>
      </c>
      <c r="C66" s="25">
        <v>0</v>
      </c>
      <c r="D66" s="25">
        <v>0</v>
      </c>
      <c r="E66" s="25">
        <v>0</v>
      </c>
      <c r="F66" s="25">
        <v>0</v>
      </c>
      <c r="G66" s="26"/>
      <c r="H66" s="40">
        <f t="shared" si="0"/>
        <v>0</v>
      </c>
      <c r="I66" s="40">
        <f t="shared" si="0"/>
        <v>0</v>
      </c>
    </row>
    <row r="67" spans="1:9" ht="15.75" thickBot="1" x14ac:dyDescent="0.3">
      <c r="A67" s="5" t="s">
        <v>81</v>
      </c>
      <c r="B67" s="6" t="s">
        <v>107</v>
      </c>
      <c r="C67" s="25">
        <v>0</v>
      </c>
      <c r="D67" s="25">
        <v>0</v>
      </c>
      <c r="E67" s="25">
        <v>0</v>
      </c>
      <c r="F67" s="25">
        <v>0</v>
      </c>
      <c r="G67" s="26"/>
      <c r="H67" s="40">
        <f t="shared" si="0"/>
        <v>0</v>
      </c>
      <c r="I67" s="40">
        <f t="shared" si="0"/>
        <v>0</v>
      </c>
    </row>
    <row r="68" spans="1:9" ht="15.75" thickBot="1" x14ac:dyDescent="0.3">
      <c r="A68" s="7" t="s">
        <v>91</v>
      </c>
      <c r="B68" s="8" t="s">
        <v>92</v>
      </c>
      <c r="C68" s="28">
        <f>SUM(C58:C67)</f>
        <v>0</v>
      </c>
      <c r="D68" s="28">
        <f>SUM(D58:D67)</f>
        <v>0</v>
      </c>
      <c r="E68" s="28">
        <f>SUM(E58:E67)</f>
        <v>0</v>
      </c>
      <c r="F68" s="28">
        <f>SUM(F58:F67)</f>
        <v>90603</v>
      </c>
      <c r="G68" s="29"/>
      <c r="H68" s="85">
        <f>SUM(H58:H67)</f>
        <v>90603</v>
      </c>
      <c r="I68" s="85">
        <f>SUM(I58:I67)</f>
        <v>86250</v>
      </c>
    </row>
    <row r="69" spans="1:9" ht="15.75" thickBot="1" x14ac:dyDescent="0.3">
      <c r="A69" s="9"/>
      <c r="B69" s="10"/>
      <c r="C69" s="31"/>
      <c r="D69" s="31"/>
      <c r="E69" s="31"/>
      <c r="F69" s="101"/>
      <c r="G69" s="101"/>
      <c r="H69" s="40"/>
      <c r="I69" s="40"/>
    </row>
    <row r="70" spans="1:9" ht="16.5" thickBot="1" x14ac:dyDescent="0.3">
      <c r="A70" s="139" t="s">
        <v>93</v>
      </c>
      <c r="B70" s="140"/>
      <c r="C70" s="33">
        <f>C56+C68</f>
        <v>3500</v>
      </c>
      <c r="D70" s="33">
        <f>D56+D68</f>
        <v>0</v>
      </c>
      <c r="E70" s="33">
        <f>E56+E68</f>
        <v>0</v>
      </c>
      <c r="F70" s="33">
        <f>F56+F68</f>
        <v>90603</v>
      </c>
      <c r="G70" s="34"/>
      <c r="H70" s="86">
        <f>H56+H68</f>
        <v>94103</v>
      </c>
      <c r="I70" s="86">
        <f>I56+I68</f>
        <v>89750</v>
      </c>
    </row>
    <row r="71" spans="1:9" x14ac:dyDescent="0.25">
      <c r="A71" s="110" t="s">
        <v>179</v>
      </c>
    </row>
  </sheetData>
  <mergeCells count="12">
    <mergeCell ref="I5:I6"/>
    <mergeCell ref="F5:G5"/>
    <mergeCell ref="E5:E6"/>
    <mergeCell ref="D5:D6"/>
    <mergeCell ref="C5:C6"/>
    <mergeCell ref="A2:H2"/>
    <mergeCell ref="A3:H3"/>
    <mergeCell ref="A56:B56"/>
    <mergeCell ref="A70:B70"/>
    <mergeCell ref="B5:B6"/>
    <mergeCell ref="A5:A6"/>
    <mergeCell ref="H5:H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1" orientation="landscape" r:id="rId1"/>
  <rowBreaks count="1" manualBreakCount="1">
    <brk id="3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opLeftCell="A7" zoomScale="85" zoomScaleNormal="85" workbookViewId="0">
      <selection activeCell="K21" sqref="K21"/>
    </sheetView>
  </sheetViews>
  <sheetFormatPr defaultRowHeight="15" x14ac:dyDescent="0.25"/>
  <cols>
    <col min="1" max="1" width="9.85546875" customWidth="1"/>
    <col min="2" max="2" width="44.140625" customWidth="1"/>
    <col min="3" max="3" width="13.85546875" style="20" customWidth="1"/>
    <col min="4" max="4" width="11.7109375" style="20" customWidth="1"/>
    <col min="5" max="5" width="11" style="20" customWidth="1"/>
    <col min="6" max="7" width="11.7109375" style="20" customWidth="1"/>
    <col min="8" max="8" width="10.5703125" style="20" customWidth="1"/>
    <col min="9" max="9" width="12.28515625" style="20" customWidth="1"/>
  </cols>
  <sheetData>
    <row r="1" spans="1:9" x14ac:dyDescent="0.25">
      <c r="H1" s="21"/>
      <c r="I1" s="21" t="s">
        <v>155</v>
      </c>
    </row>
    <row r="2" spans="1:9" x14ac:dyDescent="0.25">
      <c r="A2" s="138" t="s">
        <v>170</v>
      </c>
      <c r="B2" s="138"/>
      <c r="C2" s="138"/>
      <c r="D2" s="138"/>
      <c r="E2" s="138"/>
      <c r="F2" s="138"/>
      <c r="G2" s="138"/>
      <c r="H2" s="138"/>
      <c r="I2"/>
    </row>
    <row r="3" spans="1:9" x14ac:dyDescent="0.25">
      <c r="A3" s="138" t="s">
        <v>120</v>
      </c>
      <c r="B3" s="138"/>
      <c r="C3" s="138"/>
      <c r="D3" s="138"/>
      <c r="E3" s="138"/>
      <c r="F3" s="138"/>
      <c r="G3" s="138"/>
      <c r="H3" s="138"/>
      <c r="I3"/>
    </row>
    <row r="4" spans="1:9" ht="15.75" thickBot="1" x14ac:dyDescent="0.3">
      <c r="H4" s="22"/>
      <c r="I4" s="22" t="s">
        <v>104</v>
      </c>
    </row>
    <row r="5" spans="1:9" ht="61.5" customHeight="1" thickBot="1" x14ac:dyDescent="0.3">
      <c r="A5" s="143" t="s">
        <v>1</v>
      </c>
      <c r="B5" s="141" t="s">
        <v>0</v>
      </c>
      <c r="C5" s="149" t="s">
        <v>129</v>
      </c>
      <c r="D5" s="147" t="s">
        <v>130</v>
      </c>
      <c r="E5" s="147" t="s">
        <v>131</v>
      </c>
      <c r="F5" s="145" t="s">
        <v>164</v>
      </c>
      <c r="G5" s="146"/>
      <c r="H5" s="130" t="s">
        <v>180</v>
      </c>
      <c r="I5" s="117" t="s">
        <v>181</v>
      </c>
    </row>
    <row r="6" spans="1:9" ht="30" customHeight="1" thickBot="1" x14ac:dyDescent="0.3">
      <c r="A6" s="144"/>
      <c r="B6" s="142"/>
      <c r="C6" s="150"/>
      <c r="D6" s="148"/>
      <c r="E6" s="148"/>
      <c r="F6" s="114" t="s">
        <v>182</v>
      </c>
      <c r="G6" s="114" t="s">
        <v>183</v>
      </c>
      <c r="H6" s="131"/>
      <c r="I6" s="118"/>
    </row>
    <row r="7" spans="1:9" x14ac:dyDescent="0.25">
      <c r="A7" s="3" t="s">
        <v>2</v>
      </c>
      <c r="B7" s="4" t="s">
        <v>3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36">
        <f t="shared" ref="H7:I17" si="0">SUM(C7:F7)</f>
        <v>0</v>
      </c>
      <c r="I7" s="36">
        <f t="shared" si="0"/>
        <v>0</v>
      </c>
    </row>
    <row r="8" spans="1:9" x14ac:dyDescent="0.25">
      <c r="A8" s="2" t="s">
        <v>4</v>
      </c>
      <c r="B8" s="1" t="s">
        <v>108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36">
        <f t="shared" si="0"/>
        <v>0</v>
      </c>
      <c r="I8" s="36">
        <f t="shared" si="0"/>
        <v>0</v>
      </c>
    </row>
    <row r="9" spans="1:9" x14ac:dyDescent="0.25">
      <c r="A9" s="2" t="s">
        <v>6</v>
      </c>
      <c r="B9" s="1" t="s">
        <v>7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36">
        <f t="shared" si="0"/>
        <v>0</v>
      </c>
      <c r="I9" s="36">
        <f t="shared" si="0"/>
        <v>0</v>
      </c>
    </row>
    <row r="10" spans="1:9" x14ac:dyDescent="0.25">
      <c r="A10" s="2" t="s">
        <v>8</v>
      </c>
      <c r="B10" s="1" t="s">
        <v>9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36">
        <f t="shared" si="0"/>
        <v>0</v>
      </c>
      <c r="I10" s="36">
        <f t="shared" si="0"/>
        <v>0</v>
      </c>
    </row>
    <row r="11" spans="1:9" x14ac:dyDescent="0.25">
      <c r="A11" s="2" t="s">
        <v>10</v>
      </c>
      <c r="B11" s="1" t="s">
        <v>11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36">
        <f t="shared" si="0"/>
        <v>0</v>
      </c>
      <c r="I11" s="36">
        <f t="shared" si="0"/>
        <v>0</v>
      </c>
    </row>
    <row r="12" spans="1:9" x14ac:dyDescent="0.25">
      <c r="A12" s="5" t="s">
        <v>12</v>
      </c>
      <c r="B12" s="6" t="s">
        <v>13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36">
        <f t="shared" si="0"/>
        <v>0</v>
      </c>
      <c r="I12" s="36">
        <f t="shared" si="0"/>
        <v>0</v>
      </c>
    </row>
    <row r="13" spans="1:9" x14ac:dyDescent="0.25">
      <c r="A13" s="50" t="s">
        <v>156</v>
      </c>
      <c r="B13" s="51" t="s">
        <v>157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36">
        <f t="shared" si="0"/>
        <v>0</v>
      </c>
      <c r="I13" s="36">
        <f t="shared" si="0"/>
        <v>0</v>
      </c>
    </row>
    <row r="14" spans="1:9" x14ac:dyDescent="0.25">
      <c r="A14" s="50" t="s">
        <v>158</v>
      </c>
      <c r="B14" s="51" t="s">
        <v>162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36">
        <f t="shared" si="0"/>
        <v>0</v>
      </c>
      <c r="I14" s="36">
        <f t="shared" si="0"/>
        <v>0</v>
      </c>
    </row>
    <row r="15" spans="1:9" x14ac:dyDescent="0.25">
      <c r="A15" s="50" t="s">
        <v>159</v>
      </c>
      <c r="B15" s="51" t="s">
        <v>163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36">
        <f t="shared" si="0"/>
        <v>0</v>
      </c>
      <c r="I15" s="36">
        <f t="shared" si="0"/>
        <v>0</v>
      </c>
    </row>
    <row r="16" spans="1:9" ht="15.75" thickBot="1" x14ac:dyDescent="0.3">
      <c r="A16" s="54" t="s">
        <v>160</v>
      </c>
      <c r="B16" s="55" t="s">
        <v>161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36">
        <f t="shared" si="0"/>
        <v>0</v>
      </c>
      <c r="I16" s="36">
        <f t="shared" si="0"/>
        <v>0</v>
      </c>
    </row>
    <row r="17" spans="1:10" ht="15.75" thickBot="1" x14ac:dyDescent="0.3">
      <c r="A17" s="7" t="s">
        <v>14</v>
      </c>
      <c r="B17" s="8" t="s">
        <v>15</v>
      </c>
      <c r="C17" s="28">
        <f>SUM(C7:C12)</f>
        <v>0</v>
      </c>
      <c r="D17" s="28">
        <f>SUM(D7:D12)</f>
        <v>0</v>
      </c>
      <c r="E17" s="29">
        <f>SUM(E7:E12)</f>
        <v>0</v>
      </c>
      <c r="F17" s="29">
        <f>SUM(F7:F12)</f>
        <v>0</v>
      </c>
      <c r="G17" s="29">
        <f>SUM(G7:G12)</f>
        <v>0</v>
      </c>
      <c r="H17" s="85">
        <f t="shared" si="0"/>
        <v>0</v>
      </c>
      <c r="I17" s="85">
        <f t="shared" si="0"/>
        <v>0</v>
      </c>
      <c r="J17" t="s">
        <v>111</v>
      </c>
    </row>
    <row r="18" spans="1:10" x14ac:dyDescent="0.25">
      <c r="A18" s="3"/>
      <c r="B18" s="4"/>
      <c r="C18" s="23"/>
      <c r="D18" s="23"/>
      <c r="E18" s="24"/>
      <c r="F18" s="24"/>
      <c r="G18" s="24"/>
      <c r="H18" s="36"/>
      <c r="I18" s="36"/>
    </row>
    <row r="19" spans="1:10" x14ac:dyDescent="0.25">
      <c r="A19" s="2" t="s">
        <v>16</v>
      </c>
      <c r="B19" s="1" t="s">
        <v>17</v>
      </c>
      <c r="C19" s="25">
        <f>C20+C21+C22+C23</f>
        <v>0</v>
      </c>
      <c r="D19" s="25">
        <f>D20+D21+D22+D23</f>
        <v>0</v>
      </c>
      <c r="E19" s="26">
        <f>E20+E21+E22+E23</f>
        <v>0</v>
      </c>
      <c r="F19" s="26">
        <f>F20+F21+F22+F23</f>
        <v>0</v>
      </c>
      <c r="G19" s="26">
        <f>G20+G21+G22+G23</f>
        <v>0</v>
      </c>
      <c r="H19" s="36">
        <f t="shared" ref="H19:I31" si="1">SUM(C19:F19)</f>
        <v>0</v>
      </c>
      <c r="I19" s="36">
        <f t="shared" si="1"/>
        <v>0</v>
      </c>
    </row>
    <row r="20" spans="1:10" x14ac:dyDescent="0.25">
      <c r="A20" s="11" t="s">
        <v>95</v>
      </c>
      <c r="B20" s="12" t="s">
        <v>110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36">
        <f t="shared" si="1"/>
        <v>0</v>
      </c>
      <c r="I20" s="36">
        <f t="shared" si="1"/>
        <v>0</v>
      </c>
    </row>
    <row r="21" spans="1:10" x14ac:dyDescent="0.25">
      <c r="A21" s="11" t="s">
        <v>96</v>
      </c>
      <c r="B21" s="12" t="s">
        <v>23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36">
        <f t="shared" si="1"/>
        <v>0</v>
      </c>
      <c r="I21" s="36">
        <f t="shared" si="1"/>
        <v>0</v>
      </c>
    </row>
    <row r="22" spans="1:10" x14ac:dyDescent="0.25">
      <c r="A22" s="11" t="s">
        <v>97</v>
      </c>
      <c r="B22" s="12" t="s">
        <v>22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36">
        <f t="shared" si="1"/>
        <v>0</v>
      </c>
      <c r="I22" s="36">
        <f t="shared" si="1"/>
        <v>0</v>
      </c>
    </row>
    <row r="23" spans="1:10" x14ac:dyDescent="0.25">
      <c r="A23" s="11" t="s">
        <v>98</v>
      </c>
      <c r="B23" s="12" t="s">
        <v>21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36">
        <f t="shared" si="1"/>
        <v>0</v>
      </c>
      <c r="I23" s="36">
        <f t="shared" si="1"/>
        <v>0</v>
      </c>
    </row>
    <row r="24" spans="1:10" x14ac:dyDescent="0.25">
      <c r="A24" s="2" t="s">
        <v>18</v>
      </c>
      <c r="B24" s="1" t="s">
        <v>19</v>
      </c>
      <c r="C24" s="25">
        <f>C25</f>
        <v>0</v>
      </c>
      <c r="D24" s="25">
        <f>D25</f>
        <v>0</v>
      </c>
      <c r="E24" s="26">
        <f>E25</f>
        <v>0</v>
      </c>
      <c r="F24" s="26">
        <f>F25</f>
        <v>0</v>
      </c>
      <c r="G24" s="26">
        <f>G25</f>
        <v>0</v>
      </c>
      <c r="H24" s="36">
        <f t="shared" si="1"/>
        <v>0</v>
      </c>
      <c r="I24" s="36">
        <f t="shared" si="1"/>
        <v>0</v>
      </c>
    </row>
    <row r="25" spans="1:10" x14ac:dyDescent="0.25">
      <c r="A25" s="11" t="s">
        <v>99</v>
      </c>
      <c r="B25" s="12" t="s">
        <v>20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36">
        <f t="shared" si="1"/>
        <v>0</v>
      </c>
      <c r="I25" s="36">
        <f t="shared" si="1"/>
        <v>0</v>
      </c>
    </row>
    <row r="26" spans="1:10" x14ac:dyDescent="0.25">
      <c r="A26" s="2" t="s">
        <v>24</v>
      </c>
      <c r="B26" s="1" t="s">
        <v>25</v>
      </c>
      <c r="C26" s="25">
        <f>C27</f>
        <v>0</v>
      </c>
      <c r="D26" s="25">
        <f>D27</f>
        <v>0</v>
      </c>
      <c r="E26" s="26">
        <f>E27</f>
        <v>0</v>
      </c>
      <c r="F26" s="26">
        <f>F27</f>
        <v>0</v>
      </c>
      <c r="G26" s="26">
        <f>G27</f>
        <v>0</v>
      </c>
      <c r="H26" s="36">
        <f t="shared" si="1"/>
        <v>0</v>
      </c>
      <c r="I26" s="36">
        <f t="shared" si="1"/>
        <v>0</v>
      </c>
    </row>
    <row r="27" spans="1:10" x14ac:dyDescent="0.25">
      <c r="A27" s="11" t="s">
        <v>100</v>
      </c>
      <c r="B27" s="12" t="s">
        <v>26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36">
        <f t="shared" si="1"/>
        <v>0</v>
      </c>
      <c r="I27" s="36">
        <f t="shared" si="1"/>
        <v>0</v>
      </c>
    </row>
    <row r="28" spans="1:10" x14ac:dyDescent="0.25">
      <c r="A28" s="2" t="s">
        <v>51</v>
      </c>
      <c r="B28" s="1" t="s">
        <v>52</v>
      </c>
      <c r="C28" s="25">
        <f>C29+C30+C31</f>
        <v>0</v>
      </c>
      <c r="D28" s="25">
        <f>D29+D30+D31</f>
        <v>0</v>
      </c>
      <c r="E28" s="26">
        <f>E29+E30+E31</f>
        <v>0</v>
      </c>
      <c r="F28" s="26">
        <f>F29+F30+F31</f>
        <v>0</v>
      </c>
      <c r="G28" s="26">
        <f>G29+G30+G31</f>
        <v>0</v>
      </c>
      <c r="H28" s="36">
        <f t="shared" si="1"/>
        <v>0</v>
      </c>
      <c r="I28" s="36">
        <f t="shared" si="1"/>
        <v>0</v>
      </c>
    </row>
    <row r="29" spans="1:10" x14ac:dyDescent="0.25">
      <c r="A29" s="11" t="s">
        <v>101</v>
      </c>
      <c r="B29" s="12" t="s">
        <v>53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36">
        <f t="shared" si="1"/>
        <v>0</v>
      </c>
      <c r="I29" s="36">
        <f t="shared" si="1"/>
        <v>0</v>
      </c>
    </row>
    <row r="30" spans="1:10" x14ac:dyDescent="0.25">
      <c r="A30" s="11" t="s">
        <v>102</v>
      </c>
      <c r="B30" s="12" t="s">
        <v>54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36">
        <f t="shared" si="1"/>
        <v>0</v>
      </c>
      <c r="I30" s="36">
        <f t="shared" si="1"/>
        <v>0</v>
      </c>
    </row>
    <row r="31" spans="1:10" ht="15.75" thickBot="1" x14ac:dyDescent="0.3">
      <c r="A31" s="15" t="s">
        <v>103</v>
      </c>
      <c r="B31" s="14" t="s">
        <v>55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36">
        <f t="shared" si="1"/>
        <v>0</v>
      </c>
      <c r="I31" s="36">
        <f t="shared" si="1"/>
        <v>0</v>
      </c>
    </row>
    <row r="32" spans="1:10" ht="15.75" thickBot="1" x14ac:dyDescent="0.3">
      <c r="A32" s="7" t="s">
        <v>27</v>
      </c>
      <c r="B32" s="8" t="s">
        <v>28</v>
      </c>
      <c r="C32" s="28">
        <f>C26+C24+C19+C28</f>
        <v>0</v>
      </c>
      <c r="D32" s="28">
        <f>D26+D24+D19+D28</f>
        <v>0</v>
      </c>
      <c r="E32" s="29">
        <f>E26+E24+E19+E28</f>
        <v>0</v>
      </c>
      <c r="F32" s="29">
        <f>F26+F24+F19+F28</f>
        <v>0</v>
      </c>
      <c r="G32" s="29">
        <f>G26+G24+G19+G28</f>
        <v>0</v>
      </c>
      <c r="H32" s="85">
        <f>SUM(C32:F32)</f>
        <v>0</v>
      </c>
      <c r="I32" s="85">
        <f>SUM(D32:G32)</f>
        <v>0</v>
      </c>
    </row>
    <row r="33" spans="1:9" x14ac:dyDescent="0.25">
      <c r="A33" s="3"/>
      <c r="B33" s="4"/>
      <c r="C33" s="23"/>
      <c r="D33" s="23"/>
      <c r="E33" s="24"/>
      <c r="F33" s="24"/>
      <c r="G33" s="24"/>
      <c r="H33" s="36"/>
      <c r="I33" s="36"/>
    </row>
    <row r="34" spans="1:9" x14ac:dyDescent="0.25">
      <c r="A34" s="2" t="s">
        <v>29</v>
      </c>
      <c r="B34" s="1" t="s">
        <v>39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36">
        <f t="shared" ref="H34:I48" si="2">SUM(C34:F34)</f>
        <v>0</v>
      </c>
      <c r="I34" s="36">
        <f t="shared" si="2"/>
        <v>0</v>
      </c>
    </row>
    <row r="35" spans="1:9" x14ac:dyDescent="0.25">
      <c r="A35" s="2" t="s">
        <v>30</v>
      </c>
      <c r="B35" s="1" t="s">
        <v>40</v>
      </c>
      <c r="C35" s="25">
        <f>C36</f>
        <v>0</v>
      </c>
      <c r="D35" s="25">
        <v>24</v>
      </c>
      <c r="E35" s="26">
        <v>2343</v>
      </c>
      <c r="F35" s="26">
        <f>F36</f>
        <v>0</v>
      </c>
      <c r="G35" s="26">
        <f>G36</f>
        <v>0</v>
      </c>
      <c r="H35" s="36">
        <f t="shared" si="2"/>
        <v>2367</v>
      </c>
      <c r="I35" s="36">
        <f t="shared" si="2"/>
        <v>2367</v>
      </c>
    </row>
    <row r="36" spans="1:9" x14ac:dyDescent="0.25">
      <c r="A36" s="11" t="s">
        <v>63</v>
      </c>
      <c r="B36" s="12" t="s">
        <v>56</v>
      </c>
      <c r="C36" s="25">
        <v>0</v>
      </c>
      <c r="D36" s="25">
        <v>0</v>
      </c>
      <c r="E36" s="25">
        <v>2343</v>
      </c>
      <c r="F36" s="25">
        <v>0</v>
      </c>
      <c r="G36" s="25">
        <v>0</v>
      </c>
      <c r="H36" s="36">
        <f t="shared" si="2"/>
        <v>2343</v>
      </c>
      <c r="I36" s="36">
        <f t="shared" si="2"/>
        <v>2343</v>
      </c>
    </row>
    <row r="37" spans="1:9" x14ac:dyDescent="0.25">
      <c r="A37" s="2" t="s">
        <v>31</v>
      </c>
      <c r="B37" s="1" t="s">
        <v>41</v>
      </c>
      <c r="C37" s="25">
        <v>484</v>
      </c>
      <c r="D37" s="25">
        <v>0</v>
      </c>
      <c r="E37" s="25">
        <v>0</v>
      </c>
      <c r="F37" s="25">
        <v>0</v>
      </c>
      <c r="G37" s="25">
        <v>0</v>
      </c>
      <c r="H37" s="36">
        <f t="shared" si="2"/>
        <v>484</v>
      </c>
      <c r="I37" s="36">
        <v>484</v>
      </c>
    </row>
    <row r="38" spans="1:9" x14ac:dyDescent="0.25">
      <c r="A38" s="2" t="s">
        <v>32</v>
      </c>
      <c r="B38" s="1" t="s">
        <v>42</v>
      </c>
      <c r="C38" s="25">
        <f>C39+C40+C41</f>
        <v>900</v>
      </c>
      <c r="D38" s="25">
        <f>D39+D40+D41</f>
        <v>0</v>
      </c>
      <c r="E38" s="26">
        <f>E39+E40+E41</f>
        <v>0</v>
      </c>
      <c r="F38" s="26">
        <f>F39+F40+F41</f>
        <v>0</v>
      </c>
      <c r="G38" s="26">
        <f>G39+G40+G41</f>
        <v>0</v>
      </c>
      <c r="H38" s="36">
        <f t="shared" si="2"/>
        <v>900</v>
      </c>
      <c r="I38" s="36">
        <v>900</v>
      </c>
    </row>
    <row r="39" spans="1:9" ht="29.25" customHeight="1" x14ac:dyDescent="0.25">
      <c r="A39" s="11" t="s">
        <v>94</v>
      </c>
      <c r="B39" s="13" t="s">
        <v>60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36">
        <f t="shared" si="2"/>
        <v>0</v>
      </c>
      <c r="I39" s="36">
        <f t="shared" si="2"/>
        <v>0</v>
      </c>
    </row>
    <row r="40" spans="1:9" x14ac:dyDescent="0.25">
      <c r="A40" s="11" t="s">
        <v>61</v>
      </c>
      <c r="B40" s="12" t="s">
        <v>59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36">
        <f t="shared" si="2"/>
        <v>0</v>
      </c>
      <c r="I40" s="36">
        <f t="shared" si="2"/>
        <v>0</v>
      </c>
    </row>
    <row r="41" spans="1:9" x14ac:dyDescent="0.25">
      <c r="A41" s="11" t="s">
        <v>62</v>
      </c>
      <c r="B41" s="12" t="s">
        <v>58</v>
      </c>
      <c r="C41" s="25">
        <v>900</v>
      </c>
      <c r="D41" s="25">
        <v>0</v>
      </c>
      <c r="E41" s="25">
        <v>0</v>
      </c>
      <c r="F41" s="25">
        <v>0</v>
      </c>
      <c r="G41" s="25">
        <v>0</v>
      </c>
      <c r="H41" s="36">
        <f t="shared" si="2"/>
        <v>900</v>
      </c>
      <c r="I41" s="36">
        <v>900</v>
      </c>
    </row>
    <row r="42" spans="1:9" x14ac:dyDescent="0.25">
      <c r="A42" s="2" t="s">
        <v>33</v>
      </c>
      <c r="B42" s="1" t="s">
        <v>43</v>
      </c>
      <c r="C42" s="25">
        <f>C43</f>
        <v>0</v>
      </c>
      <c r="D42" s="25">
        <f>D43</f>
        <v>10369</v>
      </c>
      <c r="E42" s="26">
        <f>E43</f>
        <v>0</v>
      </c>
      <c r="F42" s="26">
        <f>F43</f>
        <v>0</v>
      </c>
      <c r="G42" s="26">
        <f>G43</f>
        <v>0</v>
      </c>
      <c r="H42" s="36">
        <f t="shared" si="2"/>
        <v>10369</v>
      </c>
      <c r="I42" s="36">
        <f t="shared" si="2"/>
        <v>10369</v>
      </c>
    </row>
    <row r="43" spans="1:9" x14ac:dyDescent="0.25">
      <c r="A43" s="11" t="s">
        <v>64</v>
      </c>
      <c r="B43" s="12" t="s">
        <v>57</v>
      </c>
      <c r="C43" s="25">
        <v>0</v>
      </c>
      <c r="D43" s="30">
        <v>10369</v>
      </c>
      <c r="E43" s="25">
        <v>0</v>
      </c>
      <c r="F43" s="25">
        <v>0</v>
      </c>
      <c r="G43" s="25">
        <v>0</v>
      </c>
      <c r="H43" s="36">
        <f t="shared" si="2"/>
        <v>10369</v>
      </c>
      <c r="I43" s="36">
        <f t="shared" si="2"/>
        <v>10369</v>
      </c>
    </row>
    <row r="44" spans="1:9" x14ac:dyDescent="0.25">
      <c r="A44" s="2" t="s">
        <v>34</v>
      </c>
      <c r="B44" s="1" t="s">
        <v>44</v>
      </c>
      <c r="C44" s="25">
        <f>C37*27%</f>
        <v>130.68</v>
      </c>
      <c r="D44" s="25">
        <f>(D43+D35)*27%+1</f>
        <v>2807.11</v>
      </c>
      <c r="E44" s="25">
        <f>E35*27%</f>
        <v>632.61</v>
      </c>
      <c r="F44" s="25">
        <v>0</v>
      </c>
      <c r="G44" s="25">
        <v>0</v>
      </c>
      <c r="H44" s="36">
        <f>SUM(C44:F44)</f>
        <v>3570.4</v>
      </c>
      <c r="I44" s="36">
        <v>3570</v>
      </c>
    </row>
    <row r="45" spans="1:9" x14ac:dyDescent="0.25">
      <c r="A45" s="2" t="s">
        <v>35</v>
      </c>
      <c r="B45" s="1" t="s">
        <v>45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36">
        <f t="shared" si="2"/>
        <v>0</v>
      </c>
      <c r="I45" s="36">
        <f t="shared" si="2"/>
        <v>0</v>
      </c>
    </row>
    <row r="46" spans="1:9" x14ac:dyDescent="0.25">
      <c r="A46" s="2" t="s">
        <v>36</v>
      </c>
      <c r="B46" s="1" t="s">
        <v>46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36">
        <f t="shared" si="2"/>
        <v>0</v>
      </c>
      <c r="I46" s="36">
        <f t="shared" si="2"/>
        <v>0</v>
      </c>
    </row>
    <row r="47" spans="1:9" x14ac:dyDescent="0.25">
      <c r="A47" s="2" t="s">
        <v>37</v>
      </c>
      <c r="B47" s="1" t="s">
        <v>47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36">
        <f t="shared" si="2"/>
        <v>0</v>
      </c>
      <c r="I47" s="36">
        <f t="shared" si="2"/>
        <v>0</v>
      </c>
    </row>
    <row r="48" spans="1:9" ht="15.75" thickBot="1" x14ac:dyDescent="0.3">
      <c r="A48" s="5" t="s">
        <v>38</v>
      </c>
      <c r="B48" s="6" t="s">
        <v>48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36">
        <f t="shared" si="2"/>
        <v>0</v>
      </c>
      <c r="I48" s="36">
        <f t="shared" si="2"/>
        <v>0</v>
      </c>
    </row>
    <row r="49" spans="1:9" ht="15.75" thickBot="1" x14ac:dyDescent="0.3">
      <c r="A49" s="7" t="s">
        <v>49</v>
      </c>
      <c r="B49" s="8" t="s">
        <v>50</v>
      </c>
      <c r="C49" s="28">
        <f>C34+C35+C37+C38+C42+C44+C45+C46+C47+C48</f>
        <v>1514.68</v>
      </c>
      <c r="D49" s="28">
        <f>D34+D35+D37+D38+D42+D44+D45+D46+D47+D48</f>
        <v>13200.11</v>
      </c>
      <c r="E49" s="29">
        <f>E34+E35+E37+E38+E42+E44+E45+E46+E47+E48</f>
        <v>2975.61</v>
      </c>
      <c r="F49" s="29">
        <f>F34+F35+F37+F38+F42+F44+F45+F46+F47+F48</f>
        <v>0</v>
      </c>
      <c r="G49" s="29">
        <f>G34+G35+G37+G38+G42+G44+G45+G46+G47+G48</f>
        <v>0</v>
      </c>
      <c r="H49" s="85">
        <f>SUM(C49:F49)</f>
        <v>17690.400000000001</v>
      </c>
      <c r="I49" s="85">
        <v>17690</v>
      </c>
    </row>
    <row r="50" spans="1:9" x14ac:dyDescent="0.25">
      <c r="A50" s="3"/>
      <c r="B50" s="4"/>
      <c r="C50" s="23"/>
      <c r="D50" s="23"/>
      <c r="E50" s="24"/>
      <c r="F50" s="24"/>
      <c r="G50" s="24"/>
      <c r="H50" s="36"/>
      <c r="I50" s="36"/>
    </row>
    <row r="51" spans="1:9" x14ac:dyDescent="0.25">
      <c r="A51" s="2" t="s">
        <v>65</v>
      </c>
      <c r="B51" s="1" t="s">
        <v>70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36">
        <f t="shared" ref="H51:I54" si="3">SUM(C51:F51)</f>
        <v>0</v>
      </c>
      <c r="I51" s="36">
        <f t="shared" si="3"/>
        <v>0</v>
      </c>
    </row>
    <row r="52" spans="1:9" x14ac:dyDescent="0.25">
      <c r="A52" s="2" t="s">
        <v>66</v>
      </c>
      <c r="B52" s="1" t="s">
        <v>109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36">
        <f t="shared" si="3"/>
        <v>0</v>
      </c>
      <c r="I52" s="36">
        <f t="shared" si="3"/>
        <v>0</v>
      </c>
    </row>
    <row r="53" spans="1:9" ht="15.75" thickBot="1" x14ac:dyDescent="0.3">
      <c r="A53" s="5" t="s">
        <v>67</v>
      </c>
      <c r="B53" s="6" t="s">
        <v>71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36">
        <f t="shared" si="3"/>
        <v>0</v>
      </c>
      <c r="I53" s="36">
        <f t="shared" si="3"/>
        <v>0</v>
      </c>
    </row>
    <row r="54" spans="1:9" ht="15.75" thickBot="1" x14ac:dyDescent="0.3">
      <c r="A54" s="7" t="s">
        <v>68</v>
      </c>
      <c r="B54" s="8" t="s">
        <v>69</v>
      </c>
      <c r="C54" s="28">
        <f>SUM(C51:C53)</f>
        <v>0</v>
      </c>
      <c r="D54" s="28">
        <f>SUM(D51:D53)</f>
        <v>0</v>
      </c>
      <c r="E54" s="29">
        <f>SUM(E51:E53)</f>
        <v>0</v>
      </c>
      <c r="F54" s="29">
        <f>SUM(F51:F53)</f>
        <v>0</v>
      </c>
      <c r="G54" s="29">
        <f>SUM(G51:G53)</f>
        <v>0</v>
      </c>
      <c r="H54" s="85">
        <f t="shared" si="3"/>
        <v>0</v>
      </c>
      <c r="I54" s="85">
        <f t="shared" si="3"/>
        <v>0</v>
      </c>
    </row>
    <row r="55" spans="1:9" ht="15.75" thickBot="1" x14ac:dyDescent="0.3">
      <c r="A55" s="9"/>
      <c r="B55" s="10"/>
      <c r="C55" s="31"/>
      <c r="D55" s="31"/>
      <c r="E55" s="32"/>
      <c r="F55" s="32"/>
      <c r="G55" s="32"/>
      <c r="H55" s="37"/>
      <c r="I55" s="37"/>
    </row>
    <row r="56" spans="1:9" ht="16.5" thickBot="1" x14ac:dyDescent="0.3">
      <c r="A56" s="139" t="s">
        <v>106</v>
      </c>
      <c r="B56" s="140"/>
      <c r="C56" s="33">
        <f t="shared" ref="C56:I56" si="4">C17+C32+C49+C54</f>
        <v>1514.68</v>
      </c>
      <c r="D56" s="33">
        <f t="shared" si="4"/>
        <v>13200.11</v>
      </c>
      <c r="E56" s="34">
        <f t="shared" si="4"/>
        <v>2975.61</v>
      </c>
      <c r="F56" s="34">
        <f t="shared" si="4"/>
        <v>0</v>
      </c>
      <c r="G56" s="34">
        <f t="shared" si="4"/>
        <v>0</v>
      </c>
      <c r="H56" s="86">
        <f t="shared" si="4"/>
        <v>17690.400000000001</v>
      </c>
      <c r="I56" s="86">
        <f t="shared" si="4"/>
        <v>17690</v>
      </c>
    </row>
    <row r="57" spans="1:9" x14ac:dyDescent="0.25">
      <c r="A57" s="3"/>
      <c r="B57" s="4"/>
      <c r="C57" s="23"/>
      <c r="D57" s="23"/>
      <c r="E57" s="24"/>
      <c r="F57" s="24"/>
      <c r="G57" s="24"/>
      <c r="H57" s="36"/>
      <c r="I57" s="36"/>
    </row>
    <row r="58" spans="1:9" x14ac:dyDescent="0.25">
      <c r="A58" s="2" t="s">
        <v>72</v>
      </c>
      <c r="B58" s="1" t="s">
        <v>83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36">
        <f t="shared" ref="H58:I67" si="5">SUM(C58:F58)</f>
        <v>0</v>
      </c>
      <c r="I58" s="36">
        <f t="shared" si="5"/>
        <v>0</v>
      </c>
    </row>
    <row r="59" spans="1:9" x14ac:dyDescent="0.25">
      <c r="A59" s="2" t="s">
        <v>73</v>
      </c>
      <c r="B59" s="1" t="s">
        <v>84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36">
        <f t="shared" si="5"/>
        <v>0</v>
      </c>
      <c r="I59" s="36">
        <f t="shared" si="5"/>
        <v>0</v>
      </c>
    </row>
    <row r="60" spans="1:9" x14ac:dyDescent="0.25">
      <c r="A60" s="2" t="s">
        <v>74</v>
      </c>
      <c r="B60" s="1" t="s">
        <v>85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36">
        <f t="shared" si="5"/>
        <v>0</v>
      </c>
      <c r="I60" s="36">
        <f t="shared" si="5"/>
        <v>0</v>
      </c>
    </row>
    <row r="61" spans="1:9" x14ac:dyDescent="0.25">
      <c r="A61" s="2" t="s">
        <v>75</v>
      </c>
      <c r="B61" s="1" t="s">
        <v>86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36">
        <f t="shared" si="5"/>
        <v>0</v>
      </c>
      <c r="I61" s="36">
        <f t="shared" si="5"/>
        <v>0</v>
      </c>
    </row>
    <row r="62" spans="1:9" x14ac:dyDescent="0.25">
      <c r="A62" s="2" t="s">
        <v>76</v>
      </c>
      <c r="B62" s="1" t="s">
        <v>87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36">
        <f t="shared" si="5"/>
        <v>0</v>
      </c>
      <c r="I62" s="36">
        <f t="shared" si="5"/>
        <v>0</v>
      </c>
    </row>
    <row r="63" spans="1:9" x14ac:dyDescent="0.25">
      <c r="A63" s="2" t="s">
        <v>77</v>
      </c>
      <c r="B63" s="1" t="s">
        <v>90</v>
      </c>
      <c r="C63" s="25">
        <v>0</v>
      </c>
      <c r="D63" s="25">
        <v>0</v>
      </c>
      <c r="E63" s="25">
        <v>0</v>
      </c>
      <c r="F63" s="24">
        <v>99193</v>
      </c>
      <c r="G63" s="24">
        <v>99601</v>
      </c>
      <c r="H63" s="36">
        <v>99193</v>
      </c>
      <c r="I63" s="36">
        <v>99601</v>
      </c>
    </row>
    <row r="64" spans="1:9" x14ac:dyDescent="0.25">
      <c r="A64" s="2" t="s">
        <v>78</v>
      </c>
      <c r="B64" s="1" t="s">
        <v>88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36">
        <f t="shared" si="5"/>
        <v>0</v>
      </c>
      <c r="I64" s="36">
        <f t="shared" si="5"/>
        <v>0</v>
      </c>
    </row>
    <row r="65" spans="1:9" x14ac:dyDescent="0.25">
      <c r="A65" s="2" t="s">
        <v>79</v>
      </c>
      <c r="B65" s="1" t="s">
        <v>89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36">
        <f t="shared" si="5"/>
        <v>0</v>
      </c>
      <c r="I65" s="36">
        <f t="shared" si="5"/>
        <v>0</v>
      </c>
    </row>
    <row r="66" spans="1:9" x14ac:dyDescent="0.25">
      <c r="A66" s="2" t="s">
        <v>80</v>
      </c>
      <c r="B66" s="1" t="s">
        <v>82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36">
        <f t="shared" si="5"/>
        <v>0</v>
      </c>
      <c r="I66" s="36">
        <f t="shared" si="5"/>
        <v>0</v>
      </c>
    </row>
    <row r="67" spans="1:9" ht="15.75" thickBot="1" x14ac:dyDescent="0.3">
      <c r="A67" s="5" t="s">
        <v>81</v>
      </c>
      <c r="B67" s="6" t="s">
        <v>107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36">
        <f t="shared" si="5"/>
        <v>0</v>
      </c>
      <c r="I67" s="36">
        <f t="shared" si="5"/>
        <v>0</v>
      </c>
    </row>
    <row r="68" spans="1:9" ht="15.75" thickBot="1" x14ac:dyDescent="0.3">
      <c r="A68" s="7" t="s">
        <v>91</v>
      </c>
      <c r="B68" s="8" t="s">
        <v>92</v>
      </c>
      <c r="C68" s="28">
        <f>SUM(C58:C67)</f>
        <v>0</v>
      </c>
      <c r="D68" s="28">
        <f>SUM(D58:D67)</f>
        <v>0</v>
      </c>
      <c r="E68" s="29">
        <f>SUM(E58:E67)</f>
        <v>0</v>
      </c>
      <c r="F68" s="29">
        <f>SUM(F58:F67)</f>
        <v>99193</v>
      </c>
      <c r="G68" s="29">
        <f>SUM(G58:G67)</f>
        <v>99601</v>
      </c>
      <c r="H68" s="85">
        <f>SUM(C68:F68)</f>
        <v>99193</v>
      </c>
      <c r="I68" s="85">
        <v>99601</v>
      </c>
    </row>
    <row r="69" spans="1:9" ht="15.75" thickBot="1" x14ac:dyDescent="0.3">
      <c r="A69" s="9"/>
      <c r="B69" s="10"/>
      <c r="C69" s="31"/>
      <c r="D69" s="31"/>
      <c r="E69" s="32"/>
      <c r="F69" s="32"/>
      <c r="G69" s="32"/>
      <c r="H69" s="37"/>
      <c r="I69" s="37"/>
    </row>
    <row r="70" spans="1:9" ht="16.5" thickBot="1" x14ac:dyDescent="0.3">
      <c r="A70" s="139" t="s">
        <v>93</v>
      </c>
      <c r="B70" s="140"/>
      <c r="C70" s="33">
        <f t="shared" ref="C70:I70" si="6">C56+C68</f>
        <v>1514.68</v>
      </c>
      <c r="D70" s="33">
        <f t="shared" si="6"/>
        <v>13200.11</v>
      </c>
      <c r="E70" s="34">
        <f t="shared" si="6"/>
        <v>2975.61</v>
      </c>
      <c r="F70" s="34">
        <f t="shared" si="6"/>
        <v>99193</v>
      </c>
      <c r="G70" s="34">
        <f t="shared" si="6"/>
        <v>99601</v>
      </c>
      <c r="H70" s="86">
        <f t="shared" si="6"/>
        <v>116883.4</v>
      </c>
      <c r="I70" s="86">
        <f t="shared" si="6"/>
        <v>117291</v>
      </c>
    </row>
    <row r="71" spans="1:9" x14ac:dyDescent="0.25">
      <c r="A71" s="110" t="s">
        <v>179</v>
      </c>
    </row>
  </sheetData>
  <mergeCells count="12">
    <mergeCell ref="I5:I6"/>
    <mergeCell ref="E5:E6"/>
    <mergeCell ref="D5:D6"/>
    <mergeCell ref="C5:C6"/>
    <mergeCell ref="A2:H2"/>
    <mergeCell ref="A3:H3"/>
    <mergeCell ref="H5:H6"/>
    <mergeCell ref="A56:B56"/>
    <mergeCell ref="A70:B70"/>
    <mergeCell ref="F5:G5"/>
    <mergeCell ref="B5:B6"/>
    <mergeCell ref="A5:A6"/>
  </mergeCells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zoomScale="85" zoomScaleNormal="85" workbookViewId="0">
      <selection activeCell="A2" sqref="A2:L2"/>
    </sheetView>
  </sheetViews>
  <sheetFormatPr defaultRowHeight="15" x14ac:dyDescent="0.25"/>
  <cols>
    <col min="1" max="1" width="9.85546875" customWidth="1"/>
    <col min="2" max="2" width="44.140625" customWidth="1"/>
    <col min="3" max="3" width="13.85546875" style="20" customWidth="1"/>
    <col min="4" max="5" width="11.7109375" style="20" customWidth="1"/>
    <col min="6" max="6" width="11" style="20" customWidth="1"/>
    <col min="7" max="10" width="11.7109375" style="20" customWidth="1"/>
    <col min="11" max="12" width="12.5703125" style="20" customWidth="1"/>
  </cols>
  <sheetData>
    <row r="1" spans="1:12" x14ac:dyDescent="0.25">
      <c r="K1" s="21"/>
      <c r="L1" s="21" t="s">
        <v>190</v>
      </c>
    </row>
    <row r="2" spans="1:12" x14ac:dyDescent="0.25">
      <c r="A2" s="138" t="s">
        <v>171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x14ac:dyDescent="0.25">
      <c r="A3" s="138" t="s">
        <v>120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ht="15.75" thickBot="1" x14ac:dyDescent="0.3">
      <c r="K4" s="22"/>
      <c r="L4" s="22" t="s">
        <v>104</v>
      </c>
    </row>
    <row r="5" spans="1:12" ht="32.25" customHeight="1" thickBot="1" x14ac:dyDescent="0.3">
      <c r="A5" s="143" t="s">
        <v>1</v>
      </c>
      <c r="B5" s="141" t="s">
        <v>0</v>
      </c>
      <c r="C5" s="147" t="s">
        <v>132</v>
      </c>
      <c r="D5" s="145" t="s">
        <v>133</v>
      </c>
      <c r="E5" s="146"/>
      <c r="F5" s="147" t="s">
        <v>134</v>
      </c>
      <c r="G5" s="145" t="s">
        <v>135</v>
      </c>
      <c r="H5" s="146"/>
      <c r="I5" s="145" t="s">
        <v>164</v>
      </c>
      <c r="J5" s="146"/>
      <c r="K5" s="130" t="s">
        <v>180</v>
      </c>
      <c r="L5" s="117" t="s">
        <v>181</v>
      </c>
    </row>
    <row r="6" spans="1:12" ht="32.25" customHeight="1" thickBot="1" x14ac:dyDescent="0.3">
      <c r="A6" s="144"/>
      <c r="B6" s="142"/>
      <c r="C6" s="148"/>
      <c r="D6" s="114" t="s">
        <v>182</v>
      </c>
      <c r="E6" s="114" t="s">
        <v>183</v>
      </c>
      <c r="F6" s="151"/>
      <c r="G6" s="114" t="s">
        <v>182</v>
      </c>
      <c r="H6" s="114" t="s">
        <v>183</v>
      </c>
      <c r="I6" s="114" t="s">
        <v>182</v>
      </c>
      <c r="J6" s="114" t="s">
        <v>183</v>
      </c>
      <c r="K6" s="131"/>
      <c r="L6" s="118"/>
    </row>
    <row r="7" spans="1:12" x14ac:dyDescent="0.25">
      <c r="A7" s="16" t="s">
        <v>2</v>
      </c>
      <c r="B7" s="17" t="s">
        <v>3</v>
      </c>
      <c r="C7" s="39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35">
        <f t="shared" ref="K7:K17" si="0">SUM(C7:I7)</f>
        <v>0</v>
      </c>
      <c r="L7" s="35">
        <f t="shared" ref="L7:L17" si="1">SUM(D7:J7)</f>
        <v>0</v>
      </c>
    </row>
    <row r="8" spans="1:12" x14ac:dyDescent="0.25">
      <c r="A8" s="2" t="s">
        <v>4</v>
      </c>
      <c r="B8" s="1" t="s">
        <v>108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36">
        <f t="shared" si="0"/>
        <v>0</v>
      </c>
      <c r="L8" s="36">
        <f t="shared" si="1"/>
        <v>0</v>
      </c>
    </row>
    <row r="9" spans="1:12" x14ac:dyDescent="0.25">
      <c r="A9" s="2" t="s">
        <v>6</v>
      </c>
      <c r="B9" s="1" t="s">
        <v>7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36">
        <f t="shared" si="0"/>
        <v>0</v>
      </c>
      <c r="L9" s="36">
        <f t="shared" si="1"/>
        <v>0</v>
      </c>
    </row>
    <row r="10" spans="1:12" x14ac:dyDescent="0.25">
      <c r="A10" s="2" t="s">
        <v>8</v>
      </c>
      <c r="B10" s="1" t="s">
        <v>9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36">
        <f t="shared" si="0"/>
        <v>0</v>
      </c>
      <c r="L10" s="36">
        <f t="shared" si="1"/>
        <v>0</v>
      </c>
    </row>
    <row r="11" spans="1:12" x14ac:dyDescent="0.25">
      <c r="A11" s="2" t="s">
        <v>10</v>
      </c>
      <c r="B11" s="1" t="s">
        <v>11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36">
        <f t="shared" si="0"/>
        <v>0</v>
      </c>
      <c r="L11" s="36">
        <f t="shared" si="1"/>
        <v>0</v>
      </c>
    </row>
    <row r="12" spans="1:12" x14ac:dyDescent="0.25">
      <c r="A12" s="5" t="s">
        <v>12</v>
      </c>
      <c r="B12" s="6" t="s">
        <v>13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36">
        <f t="shared" si="0"/>
        <v>0</v>
      </c>
      <c r="L12" s="36">
        <f t="shared" si="1"/>
        <v>0</v>
      </c>
    </row>
    <row r="13" spans="1:12" x14ac:dyDescent="0.25">
      <c r="A13" s="50" t="s">
        <v>156</v>
      </c>
      <c r="B13" s="51" t="s">
        <v>157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36">
        <f t="shared" si="0"/>
        <v>0</v>
      </c>
      <c r="L13" s="36">
        <f t="shared" si="1"/>
        <v>0</v>
      </c>
    </row>
    <row r="14" spans="1:12" x14ac:dyDescent="0.25">
      <c r="A14" s="50" t="s">
        <v>158</v>
      </c>
      <c r="B14" s="51" t="s">
        <v>162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36">
        <f t="shared" si="0"/>
        <v>0</v>
      </c>
      <c r="L14" s="36">
        <f t="shared" si="1"/>
        <v>0</v>
      </c>
    </row>
    <row r="15" spans="1:12" x14ac:dyDescent="0.25">
      <c r="A15" s="50" t="s">
        <v>159</v>
      </c>
      <c r="B15" s="51" t="s">
        <v>163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36">
        <f t="shared" si="0"/>
        <v>0</v>
      </c>
      <c r="L15" s="36">
        <f t="shared" si="1"/>
        <v>0</v>
      </c>
    </row>
    <row r="16" spans="1:12" ht="15.75" thickBot="1" x14ac:dyDescent="0.3">
      <c r="A16" s="54" t="s">
        <v>160</v>
      </c>
      <c r="B16" s="55" t="s">
        <v>161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36">
        <f t="shared" si="0"/>
        <v>0</v>
      </c>
      <c r="L16" s="36">
        <f t="shared" si="1"/>
        <v>0</v>
      </c>
    </row>
    <row r="17" spans="1:13" ht="15.75" thickBot="1" x14ac:dyDescent="0.3">
      <c r="A17" s="7" t="s">
        <v>14</v>
      </c>
      <c r="B17" s="8" t="s">
        <v>15</v>
      </c>
      <c r="C17" s="28">
        <f t="shared" ref="C17:J17" si="2">SUM(C7:C12)</f>
        <v>0</v>
      </c>
      <c r="D17" s="28">
        <f t="shared" si="2"/>
        <v>0</v>
      </c>
      <c r="E17" s="28">
        <f t="shared" si="2"/>
        <v>0</v>
      </c>
      <c r="F17" s="28">
        <f t="shared" si="2"/>
        <v>0</v>
      </c>
      <c r="G17" s="29">
        <f t="shared" si="2"/>
        <v>0</v>
      </c>
      <c r="H17" s="29">
        <f t="shared" si="2"/>
        <v>0</v>
      </c>
      <c r="I17" s="29">
        <f t="shared" si="2"/>
        <v>0</v>
      </c>
      <c r="J17" s="29">
        <f t="shared" si="2"/>
        <v>0</v>
      </c>
      <c r="K17" s="85">
        <f t="shared" si="0"/>
        <v>0</v>
      </c>
      <c r="L17" s="85">
        <f t="shared" si="1"/>
        <v>0</v>
      </c>
      <c r="M17" t="s">
        <v>111</v>
      </c>
    </row>
    <row r="18" spans="1:13" x14ac:dyDescent="0.25">
      <c r="A18" s="3"/>
      <c r="B18" s="4"/>
      <c r="C18" s="23"/>
      <c r="D18" s="23"/>
      <c r="E18" s="23"/>
      <c r="F18" s="23"/>
      <c r="G18" s="24"/>
      <c r="H18" s="24"/>
      <c r="I18" s="24"/>
      <c r="J18" s="24"/>
      <c r="K18" s="36"/>
      <c r="L18" s="36"/>
    </row>
    <row r="19" spans="1:13" x14ac:dyDescent="0.25">
      <c r="A19" s="2" t="s">
        <v>16</v>
      </c>
      <c r="B19" s="1" t="s">
        <v>17</v>
      </c>
      <c r="C19" s="25">
        <f t="shared" ref="C19:J19" si="3">C20+C21+C22+C23</f>
        <v>0</v>
      </c>
      <c r="D19" s="25">
        <f t="shared" si="3"/>
        <v>0</v>
      </c>
      <c r="E19" s="25">
        <f t="shared" si="3"/>
        <v>0</v>
      </c>
      <c r="F19" s="25">
        <f t="shared" si="3"/>
        <v>0</v>
      </c>
      <c r="G19" s="26">
        <f t="shared" si="3"/>
        <v>0</v>
      </c>
      <c r="H19" s="26">
        <f t="shared" si="3"/>
        <v>0</v>
      </c>
      <c r="I19" s="26">
        <f t="shared" si="3"/>
        <v>0</v>
      </c>
      <c r="J19" s="26">
        <f t="shared" si="3"/>
        <v>0</v>
      </c>
      <c r="K19" s="36">
        <f t="shared" ref="K19:K32" si="4">SUM(C19:I19)</f>
        <v>0</v>
      </c>
      <c r="L19" s="36">
        <f t="shared" ref="L19:L32" si="5">SUM(D19:J19)</f>
        <v>0</v>
      </c>
    </row>
    <row r="20" spans="1:13" x14ac:dyDescent="0.25">
      <c r="A20" s="11" t="s">
        <v>95</v>
      </c>
      <c r="B20" s="12" t="s">
        <v>110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36">
        <f t="shared" si="4"/>
        <v>0</v>
      </c>
      <c r="L20" s="36">
        <f t="shared" si="5"/>
        <v>0</v>
      </c>
    </row>
    <row r="21" spans="1:13" x14ac:dyDescent="0.25">
      <c r="A21" s="11" t="s">
        <v>96</v>
      </c>
      <c r="B21" s="12" t="s">
        <v>23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36">
        <f t="shared" si="4"/>
        <v>0</v>
      </c>
      <c r="L21" s="36">
        <f t="shared" si="5"/>
        <v>0</v>
      </c>
    </row>
    <row r="22" spans="1:13" x14ac:dyDescent="0.25">
      <c r="A22" s="11" t="s">
        <v>97</v>
      </c>
      <c r="B22" s="12" t="s">
        <v>22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36">
        <f t="shared" si="4"/>
        <v>0</v>
      </c>
      <c r="L22" s="36">
        <f t="shared" si="5"/>
        <v>0</v>
      </c>
    </row>
    <row r="23" spans="1:13" x14ac:dyDescent="0.25">
      <c r="A23" s="11" t="s">
        <v>98</v>
      </c>
      <c r="B23" s="12" t="s">
        <v>21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36">
        <f t="shared" si="4"/>
        <v>0</v>
      </c>
      <c r="L23" s="36">
        <f t="shared" si="5"/>
        <v>0</v>
      </c>
    </row>
    <row r="24" spans="1:13" x14ac:dyDescent="0.25">
      <c r="A24" s="2" t="s">
        <v>18</v>
      </c>
      <c r="B24" s="1" t="s">
        <v>19</v>
      </c>
      <c r="C24" s="25">
        <f t="shared" ref="C24:J24" si="6">C25</f>
        <v>0</v>
      </c>
      <c r="D24" s="25">
        <f t="shared" si="6"/>
        <v>0</v>
      </c>
      <c r="E24" s="25">
        <f t="shared" si="6"/>
        <v>0</v>
      </c>
      <c r="F24" s="25">
        <f t="shared" si="6"/>
        <v>0</v>
      </c>
      <c r="G24" s="26">
        <f t="shared" si="6"/>
        <v>0</v>
      </c>
      <c r="H24" s="26">
        <f t="shared" si="6"/>
        <v>0</v>
      </c>
      <c r="I24" s="26">
        <f t="shared" si="6"/>
        <v>0</v>
      </c>
      <c r="J24" s="26">
        <f t="shared" si="6"/>
        <v>0</v>
      </c>
      <c r="K24" s="36">
        <f t="shared" si="4"/>
        <v>0</v>
      </c>
      <c r="L24" s="36">
        <f t="shared" si="5"/>
        <v>0</v>
      </c>
    </row>
    <row r="25" spans="1:13" x14ac:dyDescent="0.25">
      <c r="A25" s="11" t="s">
        <v>99</v>
      </c>
      <c r="B25" s="12" t="s">
        <v>20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36">
        <f t="shared" si="4"/>
        <v>0</v>
      </c>
      <c r="L25" s="36">
        <f t="shared" si="5"/>
        <v>0</v>
      </c>
    </row>
    <row r="26" spans="1:13" x14ac:dyDescent="0.25">
      <c r="A26" s="2" t="s">
        <v>24</v>
      </c>
      <c r="B26" s="1" t="s">
        <v>25</v>
      </c>
      <c r="C26" s="25">
        <f t="shared" ref="C26:J26" si="7">C27</f>
        <v>0</v>
      </c>
      <c r="D26" s="25">
        <f t="shared" si="7"/>
        <v>0</v>
      </c>
      <c r="E26" s="25">
        <f t="shared" si="7"/>
        <v>0</v>
      </c>
      <c r="F26" s="25">
        <f t="shared" si="7"/>
        <v>0</v>
      </c>
      <c r="G26" s="26">
        <f t="shared" si="7"/>
        <v>0</v>
      </c>
      <c r="H26" s="26">
        <f t="shared" si="7"/>
        <v>0</v>
      </c>
      <c r="I26" s="26">
        <f t="shared" si="7"/>
        <v>0</v>
      </c>
      <c r="J26" s="26">
        <f t="shared" si="7"/>
        <v>0</v>
      </c>
      <c r="K26" s="36">
        <f t="shared" si="4"/>
        <v>0</v>
      </c>
      <c r="L26" s="36">
        <f t="shared" si="5"/>
        <v>0</v>
      </c>
    </row>
    <row r="27" spans="1:13" x14ac:dyDescent="0.25">
      <c r="A27" s="11" t="s">
        <v>100</v>
      </c>
      <c r="B27" s="12" t="s">
        <v>26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36">
        <f t="shared" si="4"/>
        <v>0</v>
      </c>
      <c r="L27" s="36">
        <f t="shared" si="5"/>
        <v>0</v>
      </c>
    </row>
    <row r="28" spans="1:13" x14ac:dyDescent="0.25">
      <c r="A28" s="2" t="s">
        <v>51</v>
      </c>
      <c r="B28" s="1" t="s">
        <v>52</v>
      </c>
      <c r="C28" s="25">
        <f t="shared" ref="C28:J28" si="8">C29+C30+C31</f>
        <v>0</v>
      </c>
      <c r="D28" s="25">
        <f t="shared" si="8"/>
        <v>0</v>
      </c>
      <c r="E28" s="25">
        <f t="shared" si="8"/>
        <v>0</v>
      </c>
      <c r="F28" s="25">
        <f t="shared" si="8"/>
        <v>0</v>
      </c>
      <c r="G28" s="26">
        <f t="shared" si="8"/>
        <v>0</v>
      </c>
      <c r="H28" s="26">
        <f t="shared" si="8"/>
        <v>0</v>
      </c>
      <c r="I28" s="26">
        <f t="shared" si="8"/>
        <v>0</v>
      </c>
      <c r="J28" s="26">
        <f t="shared" si="8"/>
        <v>0</v>
      </c>
      <c r="K28" s="36">
        <f t="shared" si="4"/>
        <v>0</v>
      </c>
      <c r="L28" s="36">
        <f t="shared" si="5"/>
        <v>0</v>
      </c>
    </row>
    <row r="29" spans="1:13" x14ac:dyDescent="0.25">
      <c r="A29" s="11" t="s">
        <v>101</v>
      </c>
      <c r="B29" s="12" t="s">
        <v>53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36">
        <f t="shared" si="4"/>
        <v>0</v>
      </c>
      <c r="L29" s="36">
        <f t="shared" si="5"/>
        <v>0</v>
      </c>
    </row>
    <row r="30" spans="1:13" x14ac:dyDescent="0.25">
      <c r="A30" s="11" t="s">
        <v>102</v>
      </c>
      <c r="B30" s="12" t="s">
        <v>54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36">
        <f t="shared" si="4"/>
        <v>0</v>
      </c>
      <c r="L30" s="36">
        <f t="shared" si="5"/>
        <v>0</v>
      </c>
    </row>
    <row r="31" spans="1:13" ht="15.75" thickBot="1" x14ac:dyDescent="0.3">
      <c r="A31" s="15" t="s">
        <v>103</v>
      </c>
      <c r="B31" s="14" t="s">
        <v>55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36">
        <f t="shared" si="4"/>
        <v>0</v>
      </c>
      <c r="L31" s="36">
        <f t="shared" si="5"/>
        <v>0</v>
      </c>
    </row>
    <row r="32" spans="1:13" ht="15.75" thickBot="1" x14ac:dyDescent="0.3">
      <c r="A32" s="7" t="s">
        <v>27</v>
      </c>
      <c r="B32" s="8" t="s">
        <v>28</v>
      </c>
      <c r="C32" s="28">
        <f t="shared" ref="C32:J32" si="9">C26+C24+C19+C28</f>
        <v>0</v>
      </c>
      <c r="D32" s="28">
        <f t="shared" si="9"/>
        <v>0</v>
      </c>
      <c r="E32" s="28">
        <f t="shared" si="9"/>
        <v>0</v>
      </c>
      <c r="F32" s="28">
        <f t="shared" si="9"/>
        <v>0</v>
      </c>
      <c r="G32" s="29">
        <f t="shared" si="9"/>
        <v>0</v>
      </c>
      <c r="H32" s="29">
        <f t="shared" si="9"/>
        <v>0</v>
      </c>
      <c r="I32" s="29">
        <f t="shared" si="9"/>
        <v>0</v>
      </c>
      <c r="J32" s="29">
        <f t="shared" si="9"/>
        <v>0</v>
      </c>
      <c r="K32" s="38">
        <f t="shared" si="4"/>
        <v>0</v>
      </c>
      <c r="L32" s="38">
        <f t="shared" si="5"/>
        <v>0</v>
      </c>
    </row>
    <row r="33" spans="1:12" x14ac:dyDescent="0.25">
      <c r="A33" s="3"/>
      <c r="B33" s="4"/>
      <c r="C33" s="23"/>
      <c r="D33" s="23"/>
      <c r="E33" s="23"/>
      <c r="F33" s="23"/>
      <c r="G33" s="24"/>
      <c r="H33" s="24"/>
      <c r="I33" s="24"/>
      <c r="J33" s="24"/>
      <c r="K33" s="36"/>
      <c r="L33" s="36"/>
    </row>
    <row r="34" spans="1:12" x14ac:dyDescent="0.25">
      <c r="A34" s="2" t="s">
        <v>29</v>
      </c>
      <c r="B34" s="1" t="s">
        <v>39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36">
        <f>SUM(C34:I34)</f>
        <v>0</v>
      </c>
      <c r="L34" s="36">
        <f>SUM(D34:J34)</f>
        <v>0</v>
      </c>
    </row>
    <row r="35" spans="1:12" x14ac:dyDescent="0.25">
      <c r="A35" s="2" t="s">
        <v>30</v>
      </c>
      <c r="B35" s="1" t="s">
        <v>40</v>
      </c>
      <c r="C35" s="25">
        <f>C36</f>
        <v>0</v>
      </c>
      <c r="D35" s="25">
        <v>1500</v>
      </c>
      <c r="E35" s="25">
        <v>2000</v>
      </c>
      <c r="F35" s="25">
        <f>F36</f>
        <v>0</v>
      </c>
      <c r="G35" s="26">
        <v>0</v>
      </c>
      <c r="H35" s="26">
        <v>0</v>
      </c>
      <c r="I35" s="26">
        <f>I36</f>
        <v>0</v>
      </c>
      <c r="J35" s="26">
        <f>J36</f>
        <v>0</v>
      </c>
      <c r="K35" s="36">
        <f>C35+D35+F35+G35+I35</f>
        <v>1500</v>
      </c>
      <c r="L35" s="36">
        <f>C35+E35+F35+H35+J35</f>
        <v>2000</v>
      </c>
    </row>
    <row r="36" spans="1:12" x14ac:dyDescent="0.25">
      <c r="A36" s="11" t="s">
        <v>63</v>
      </c>
      <c r="B36" s="12" t="s">
        <v>56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36">
        <f t="shared" ref="K36:K46" si="10">C36+D36+F36+G36+I36</f>
        <v>0</v>
      </c>
      <c r="L36" s="36">
        <f t="shared" ref="L36:L47" si="11">C36+E36+F36+H36+J36</f>
        <v>0</v>
      </c>
    </row>
    <row r="37" spans="1:12" x14ac:dyDescent="0.25">
      <c r="A37" s="2" t="s">
        <v>31</v>
      </c>
      <c r="B37" s="1" t="s">
        <v>41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36">
        <f t="shared" si="10"/>
        <v>0</v>
      </c>
      <c r="L37" s="36">
        <f t="shared" si="11"/>
        <v>0</v>
      </c>
    </row>
    <row r="38" spans="1:12" x14ac:dyDescent="0.25">
      <c r="A38" s="2" t="s">
        <v>32</v>
      </c>
      <c r="B38" s="1" t="s">
        <v>42</v>
      </c>
      <c r="C38" s="25">
        <f t="shared" ref="C38:J38" si="12">C39+C40+C41</f>
        <v>0</v>
      </c>
      <c r="D38" s="25">
        <f t="shared" si="12"/>
        <v>0</v>
      </c>
      <c r="E38" s="25">
        <f t="shared" si="12"/>
        <v>0</v>
      </c>
      <c r="F38" s="25">
        <f t="shared" si="12"/>
        <v>0</v>
      </c>
      <c r="G38" s="26">
        <f t="shared" si="12"/>
        <v>500</v>
      </c>
      <c r="H38" s="26">
        <f t="shared" si="12"/>
        <v>468</v>
      </c>
      <c r="I38" s="26">
        <f t="shared" si="12"/>
        <v>0</v>
      </c>
      <c r="J38" s="26">
        <f t="shared" si="12"/>
        <v>0</v>
      </c>
      <c r="K38" s="36">
        <f t="shared" si="10"/>
        <v>500</v>
      </c>
      <c r="L38" s="36">
        <f t="shared" si="11"/>
        <v>468</v>
      </c>
    </row>
    <row r="39" spans="1:12" ht="29.25" customHeight="1" x14ac:dyDescent="0.25">
      <c r="A39" s="11" t="s">
        <v>94</v>
      </c>
      <c r="B39" s="13" t="s">
        <v>60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36">
        <f t="shared" si="10"/>
        <v>0</v>
      </c>
      <c r="L39" s="36">
        <f t="shared" si="11"/>
        <v>0</v>
      </c>
    </row>
    <row r="40" spans="1:12" x14ac:dyDescent="0.25">
      <c r="A40" s="11" t="s">
        <v>61</v>
      </c>
      <c r="B40" s="12" t="s">
        <v>59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36">
        <f t="shared" si="10"/>
        <v>0</v>
      </c>
      <c r="L40" s="36">
        <f t="shared" si="11"/>
        <v>0</v>
      </c>
    </row>
    <row r="41" spans="1:12" x14ac:dyDescent="0.25">
      <c r="A41" s="11" t="s">
        <v>62</v>
      </c>
      <c r="B41" s="12" t="s">
        <v>58</v>
      </c>
      <c r="C41" s="25">
        <v>0</v>
      </c>
      <c r="D41" s="25">
        <v>0</v>
      </c>
      <c r="E41" s="25">
        <v>0</v>
      </c>
      <c r="F41" s="25">
        <v>0</v>
      </c>
      <c r="G41" s="25">
        <v>500</v>
      </c>
      <c r="H41" s="25">
        <v>468</v>
      </c>
      <c r="I41" s="25">
        <v>0</v>
      </c>
      <c r="J41" s="25">
        <v>0</v>
      </c>
      <c r="K41" s="36">
        <f t="shared" si="10"/>
        <v>500</v>
      </c>
      <c r="L41" s="36">
        <f t="shared" si="11"/>
        <v>468</v>
      </c>
    </row>
    <row r="42" spans="1:12" x14ac:dyDescent="0.25">
      <c r="A42" s="2" t="s">
        <v>33</v>
      </c>
      <c r="B42" s="1" t="s">
        <v>43</v>
      </c>
      <c r="C42" s="25">
        <f t="shared" ref="C42:J42" si="13">C43</f>
        <v>0</v>
      </c>
      <c r="D42" s="25">
        <f t="shared" si="13"/>
        <v>0</v>
      </c>
      <c r="E42" s="25">
        <f t="shared" si="13"/>
        <v>0</v>
      </c>
      <c r="F42" s="25">
        <f t="shared" si="13"/>
        <v>0</v>
      </c>
      <c r="G42" s="26">
        <f t="shared" si="13"/>
        <v>0</v>
      </c>
      <c r="H42" s="26">
        <f t="shared" si="13"/>
        <v>0</v>
      </c>
      <c r="I42" s="26">
        <f t="shared" si="13"/>
        <v>0</v>
      </c>
      <c r="J42" s="26">
        <f t="shared" si="13"/>
        <v>0</v>
      </c>
      <c r="K42" s="36">
        <f t="shared" si="10"/>
        <v>0</v>
      </c>
      <c r="L42" s="36">
        <f t="shared" si="11"/>
        <v>0</v>
      </c>
    </row>
    <row r="43" spans="1:12" x14ac:dyDescent="0.25">
      <c r="A43" s="11" t="s">
        <v>64</v>
      </c>
      <c r="B43" s="12" t="s">
        <v>57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36">
        <f t="shared" si="10"/>
        <v>0</v>
      </c>
      <c r="L43" s="36">
        <f t="shared" si="11"/>
        <v>0</v>
      </c>
    </row>
    <row r="44" spans="1:12" x14ac:dyDescent="0.25">
      <c r="A44" s="2" t="s">
        <v>34</v>
      </c>
      <c r="B44" s="1" t="s">
        <v>44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36">
        <f t="shared" si="10"/>
        <v>0</v>
      </c>
      <c r="L44" s="36">
        <f t="shared" si="11"/>
        <v>0</v>
      </c>
    </row>
    <row r="45" spans="1:12" x14ac:dyDescent="0.25">
      <c r="A45" s="2" t="s">
        <v>35</v>
      </c>
      <c r="B45" s="1" t="s">
        <v>45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36">
        <f t="shared" si="10"/>
        <v>0</v>
      </c>
      <c r="L45" s="36">
        <f t="shared" si="11"/>
        <v>0</v>
      </c>
    </row>
    <row r="46" spans="1:12" x14ac:dyDescent="0.25">
      <c r="A46" s="2" t="s">
        <v>36</v>
      </c>
      <c r="B46" s="1" t="s">
        <v>46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36">
        <f t="shared" si="10"/>
        <v>0</v>
      </c>
      <c r="L46" s="36">
        <f t="shared" si="11"/>
        <v>0</v>
      </c>
    </row>
    <row r="47" spans="1:12" x14ac:dyDescent="0.25">
      <c r="A47" s="2" t="s">
        <v>37</v>
      </c>
      <c r="B47" s="1" t="s">
        <v>47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36">
        <f>SUM(C47:I47)</f>
        <v>0</v>
      </c>
      <c r="L47" s="36">
        <f t="shared" si="11"/>
        <v>0</v>
      </c>
    </row>
    <row r="48" spans="1:12" ht="15.75" thickBot="1" x14ac:dyDescent="0.3">
      <c r="A48" s="5" t="s">
        <v>38</v>
      </c>
      <c r="B48" s="6" t="s">
        <v>48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36">
        <f>SUM(C48:I48)</f>
        <v>0</v>
      </c>
      <c r="L48" s="36">
        <f>SUM(D48:J48)</f>
        <v>0</v>
      </c>
    </row>
    <row r="49" spans="1:12" ht="15.75" thickBot="1" x14ac:dyDescent="0.3">
      <c r="A49" s="7" t="s">
        <v>49</v>
      </c>
      <c r="B49" s="8" t="s">
        <v>50</v>
      </c>
      <c r="C49" s="28">
        <f t="shared" ref="C49:K49" si="14">C34+C35+C37+C38+C42+C44+C45+C46+C47+C48</f>
        <v>0</v>
      </c>
      <c r="D49" s="28">
        <f t="shared" si="14"/>
        <v>1500</v>
      </c>
      <c r="E49" s="28">
        <f t="shared" ref="E49" si="15">E34+E35+E37+E38+E42+E44+E45+E46+E47+E48</f>
        <v>2000</v>
      </c>
      <c r="F49" s="28">
        <f t="shared" si="14"/>
        <v>0</v>
      </c>
      <c r="G49" s="29">
        <f t="shared" si="14"/>
        <v>500</v>
      </c>
      <c r="H49" s="29">
        <f t="shared" ref="H49" si="16">H34+H35+H37+H38+H42+H44+H45+H46+H47+H48</f>
        <v>468</v>
      </c>
      <c r="I49" s="29">
        <f t="shared" si="14"/>
        <v>0</v>
      </c>
      <c r="J49" s="29">
        <f t="shared" ref="J49" si="17">J34+J35+J37+J38+J42+J44+J45+J46+J47+J48</f>
        <v>0</v>
      </c>
      <c r="K49" s="85">
        <f t="shared" si="14"/>
        <v>2000</v>
      </c>
      <c r="L49" s="85">
        <f t="shared" ref="L49" si="18">L34+L35+L37+L38+L42+L44+L45+L46+L47+L48</f>
        <v>2468</v>
      </c>
    </row>
    <row r="50" spans="1:12" x14ac:dyDescent="0.25">
      <c r="A50" s="3"/>
      <c r="B50" s="4"/>
      <c r="C50" s="23"/>
      <c r="D50" s="23"/>
      <c r="E50" s="23"/>
      <c r="F50" s="23"/>
      <c r="G50" s="24"/>
      <c r="H50" s="24"/>
      <c r="I50" s="24"/>
      <c r="J50" s="24"/>
      <c r="K50" s="36"/>
      <c r="L50" s="36"/>
    </row>
    <row r="51" spans="1:12" x14ac:dyDescent="0.25">
      <c r="A51" s="2" t="s">
        <v>65</v>
      </c>
      <c r="B51" s="1" t="s">
        <v>70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36">
        <f t="shared" ref="K51:L53" si="19">SUM(C51:I51)</f>
        <v>0</v>
      </c>
      <c r="L51" s="36">
        <f t="shared" si="19"/>
        <v>0</v>
      </c>
    </row>
    <row r="52" spans="1:12" x14ac:dyDescent="0.25">
      <c r="A52" s="2" t="s">
        <v>66</v>
      </c>
      <c r="B52" s="1" t="s">
        <v>109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36">
        <f t="shared" si="19"/>
        <v>0</v>
      </c>
      <c r="L52" s="36">
        <f t="shared" si="19"/>
        <v>0</v>
      </c>
    </row>
    <row r="53" spans="1:12" ht="15.75" thickBot="1" x14ac:dyDescent="0.3">
      <c r="A53" s="5" t="s">
        <v>184</v>
      </c>
      <c r="B53" s="6" t="s">
        <v>71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360</v>
      </c>
      <c r="K53" s="36">
        <f t="shared" si="19"/>
        <v>0</v>
      </c>
      <c r="L53" s="36">
        <f t="shared" si="19"/>
        <v>360</v>
      </c>
    </row>
    <row r="54" spans="1:12" ht="15.75" thickBot="1" x14ac:dyDescent="0.3">
      <c r="A54" s="7" t="s">
        <v>68</v>
      </c>
      <c r="B54" s="8" t="s">
        <v>69</v>
      </c>
      <c r="C54" s="28">
        <f t="shared" ref="C54:K54" si="20">SUM(C51:C53)</f>
        <v>0</v>
      </c>
      <c r="D54" s="28">
        <f t="shared" si="20"/>
        <v>0</v>
      </c>
      <c r="E54" s="28">
        <f t="shared" ref="E54" si="21">SUM(E51:E53)</f>
        <v>0</v>
      </c>
      <c r="F54" s="28">
        <f t="shared" si="20"/>
        <v>0</v>
      </c>
      <c r="G54" s="29">
        <f t="shared" si="20"/>
        <v>0</v>
      </c>
      <c r="H54" s="29">
        <f t="shared" ref="H54" si="22">SUM(H51:H53)</f>
        <v>0</v>
      </c>
      <c r="I54" s="29">
        <f t="shared" si="20"/>
        <v>0</v>
      </c>
      <c r="J54" s="29">
        <f t="shared" ref="J54" si="23">SUM(J51:J53)</f>
        <v>360</v>
      </c>
      <c r="K54" s="85">
        <f t="shared" si="20"/>
        <v>0</v>
      </c>
      <c r="L54" s="85">
        <f t="shared" ref="L54" si="24">SUM(L51:L53)</f>
        <v>360</v>
      </c>
    </row>
    <row r="55" spans="1:12" ht="15.75" thickBot="1" x14ac:dyDescent="0.3">
      <c r="A55" s="9"/>
      <c r="B55" s="10"/>
      <c r="C55" s="31"/>
      <c r="D55" s="31"/>
      <c r="E55" s="31"/>
      <c r="F55" s="31"/>
      <c r="G55" s="32"/>
      <c r="H55" s="32"/>
      <c r="I55" s="32"/>
      <c r="J55" s="32"/>
      <c r="K55" s="37"/>
      <c r="L55" s="37"/>
    </row>
    <row r="56" spans="1:12" ht="16.5" thickBot="1" x14ac:dyDescent="0.3">
      <c r="A56" s="139" t="s">
        <v>106</v>
      </c>
      <c r="B56" s="140"/>
      <c r="C56" s="33">
        <f t="shared" ref="C56:K56" si="25">C17+C32+C49+C54</f>
        <v>0</v>
      </c>
      <c r="D56" s="33">
        <f t="shared" si="25"/>
        <v>1500</v>
      </c>
      <c r="E56" s="33">
        <f t="shared" ref="E56" si="26">E17+E32+E49+E54</f>
        <v>2000</v>
      </c>
      <c r="F56" s="33">
        <f t="shared" si="25"/>
        <v>0</v>
      </c>
      <c r="G56" s="34">
        <f t="shared" si="25"/>
        <v>500</v>
      </c>
      <c r="H56" s="34">
        <f t="shared" ref="H56" si="27">H17+H32+H49+H54</f>
        <v>468</v>
      </c>
      <c r="I56" s="34">
        <f t="shared" si="25"/>
        <v>0</v>
      </c>
      <c r="J56" s="34">
        <f t="shared" ref="J56" si="28">J17+J32+J49+J54</f>
        <v>360</v>
      </c>
      <c r="K56" s="86">
        <f t="shared" si="25"/>
        <v>2000</v>
      </c>
      <c r="L56" s="86">
        <f t="shared" ref="L56" si="29">L17+L32+L49+L54</f>
        <v>2828</v>
      </c>
    </row>
    <row r="57" spans="1:12" x14ac:dyDescent="0.25">
      <c r="A57" s="3"/>
      <c r="B57" s="4"/>
      <c r="C57" s="23"/>
      <c r="D57" s="23"/>
      <c r="E57" s="23"/>
      <c r="F57" s="23"/>
      <c r="G57" s="24"/>
      <c r="H57" s="24"/>
      <c r="I57" s="24"/>
      <c r="J57" s="24"/>
      <c r="K57" s="36"/>
      <c r="L57" s="36"/>
    </row>
    <row r="58" spans="1:12" x14ac:dyDescent="0.25">
      <c r="A58" s="2" t="s">
        <v>72</v>
      </c>
      <c r="B58" s="1" t="s">
        <v>83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36">
        <f t="shared" ref="K58:K67" si="30">SUM(C58:I58)</f>
        <v>0</v>
      </c>
      <c r="L58" s="36">
        <f t="shared" ref="L58:L66" si="31">C58+E58+F58+H58+J58</f>
        <v>0</v>
      </c>
    </row>
    <row r="59" spans="1:12" x14ac:dyDescent="0.25">
      <c r="A59" s="2" t="s">
        <v>73</v>
      </c>
      <c r="B59" s="1" t="s">
        <v>84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36">
        <f t="shared" si="30"/>
        <v>0</v>
      </c>
      <c r="L59" s="36">
        <f t="shared" si="31"/>
        <v>0</v>
      </c>
    </row>
    <row r="60" spans="1:12" x14ac:dyDescent="0.25">
      <c r="A60" s="2" t="s">
        <v>74</v>
      </c>
      <c r="B60" s="1" t="s">
        <v>85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36">
        <f t="shared" si="30"/>
        <v>0</v>
      </c>
      <c r="L60" s="36">
        <f t="shared" si="31"/>
        <v>0</v>
      </c>
    </row>
    <row r="61" spans="1:12" x14ac:dyDescent="0.25">
      <c r="A61" s="2" t="s">
        <v>75</v>
      </c>
      <c r="B61" s="1" t="s">
        <v>86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36">
        <f t="shared" si="30"/>
        <v>0</v>
      </c>
      <c r="L61" s="36">
        <f t="shared" si="31"/>
        <v>0</v>
      </c>
    </row>
    <row r="62" spans="1:12" x14ac:dyDescent="0.25">
      <c r="A62" s="2" t="s">
        <v>76</v>
      </c>
      <c r="B62" s="1" t="s">
        <v>87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36">
        <f t="shared" si="30"/>
        <v>0</v>
      </c>
      <c r="L62" s="36">
        <f t="shared" si="31"/>
        <v>0</v>
      </c>
    </row>
    <row r="63" spans="1:12" x14ac:dyDescent="0.25">
      <c r="A63" s="2" t="s">
        <v>77</v>
      </c>
      <c r="B63" s="1" t="s">
        <v>90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4">
        <v>14492</v>
      </c>
      <c r="J63" s="24">
        <v>14422</v>
      </c>
      <c r="K63" s="36">
        <f t="shared" si="30"/>
        <v>14492</v>
      </c>
      <c r="L63" s="36">
        <f t="shared" si="31"/>
        <v>14422</v>
      </c>
    </row>
    <row r="64" spans="1:12" x14ac:dyDescent="0.25">
      <c r="A64" s="2" t="s">
        <v>78</v>
      </c>
      <c r="B64" s="1" t="s">
        <v>88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36">
        <f t="shared" si="30"/>
        <v>0</v>
      </c>
      <c r="L64" s="36">
        <f t="shared" si="31"/>
        <v>0</v>
      </c>
    </row>
    <row r="65" spans="1:12" x14ac:dyDescent="0.25">
      <c r="A65" s="2" t="s">
        <v>79</v>
      </c>
      <c r="B65" s="1" t="s">
        <v>89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36">
        <f t="shared" si="30"/>
        <v>0</v>
      </c>
      <c r="L65" s="36">
        <f t="shared" si="31"/>
        <v>0</v>
      </c>
    </row>
    <row r="66" spans="1:12" x14ac:dyDescent="0.25">
      <c r="A66" s="2" t="s">
        <v>80</v>
      </c>
      <c r="B66" s="1" t="s">
        <v>82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36">
        <f t="shared" si="30"/>
        <v>0</v>
      </c>
      <c r="L66" s="36">
        <f t="shared" si="31"/>
        <v>0</v>
      </c>
    </row>
    <row r="67" spans="1:12" ht="15.75" thickBot="1" x14ac:dyDescent="0.3">
      <c r="A67" s="5" t="s">
        <v>81</v>
      </c>
      <c r="B67" s="6" t="s">
        <v>107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36">
        <f t="shared" si="30"/>
        <v>0</v>
      </c>
      <c r="L67" s="36">
        <f>SUM(D67:J67)</f>
        <v>0</v>
      </c>
    </row>
    <row r="68" spans="1:12" ht="15.75" thickBot="1" x14ac:dyDescent="0.3">
      <c r="A68" s="7" t="s">
        <v>91</v>
      </c>
      <c r="B68" s="8" t="s">
        <v>92</v>
      </c>
      <c r="C68" s="28">
        <f t="shared" ref="C68:K68" si="32">SUM(C58:C67)</f>
        <v>0</v>
      </c>
      <c r="D68" s="28">
        <f t="shared" si="32"/>
        <v>0</v>
      </c>
      <c r="E68" s="28">
        <f t="shared" ref="E68" si="33">SUM(E58:E67)</f>
        <v>0</v>
      </c>
      <c r="F68" s="28">
        <f t="shared" si="32"/>
        <v>0</v>
      </c>
      <c r="G68" s="29">
        <f t="shared" si="32"/>
        <v>0</v>
      </c>
      <c r="H68" s="29">
        <f t="shared" ref="H68" si="34">SUM(H58:H67)</f>
        <v>0</v>
      </c>
      <c r="I68" s="29">
        <f t="shared" si="32"/>
        <v>14492</v>
      </c>
      <c r="J68" s="29">
        <f t="shared" ref="J68" si="35">SUM(J58:J67)</f>
        <v>14422</v>
      </c>
      <c r="K68" s="85">
        <f t="shared" si="32"/>
        <v>14492</v>
      </c>
      <c r="L68" s="85">
        <f t="shared" ref="L68" si="36">SUM(L58:L67)</f>
        <v>14422</v>
      </c>
    </row>
    <row r="69" spans="1:12" ht="15.75" thickBot="1" x14ac:dyDescent="0.3">
      <c r="A69" s="9"/>
      <c r="B69" s="10"/>
      <c r="C69" s="31"/>
      <c r="D69" s="31"/>
      <c r="E69" s="31"/>
      <c r="F69" s="31"/>
      <c r="G69" s="32"/>
      <c r="H69" s="32"/>
      <c r="I69" s="32"/>
      <c r="J69" s="32"/>
      <c r="K69" s="37"/>
      <c r="L69" s="37"/>
    </row>
    <row r="70" spans="1:12" ht="16.5" thickBot="1" x14ac:dyDescent="0.3">
      <c r="A70" s="139" t="s">
        <v>93</v>
      </c>
      <c r="B70" s="140"/>
      <c r="C70" s="33">
        <f t="shared" ref="C70:K70" si="37">C56+C68</f>
        <v>0</v>
      </c>
      <c r="D70" s="33">
        <f t="shared" si="37"/>
        <v>1500</v>
      </c>
      <c r="E70" s="33">
        <f t="shared" ref="E70" si="38">E56+E68</f>
        <v>2000</v>
      </c>
      <c r="F70" s="33">
        <f t="shared" si="37"/>
        <v>0</v>
      </c>
      <c r="G70" s="34">
        <f t="shared" si="37"/>
        <v>500</v>
      </c>
      <c r="H70" s="34">
        <f t="shared" ref="H70" si="39">H56+H68</f>
        <v>468</v>
      </c>
      <c r="I70" s="34">
        <f t="shared" si="37"/>
        <v>14492</v>
      </c>
      <c r="J70" s="34">
        <f t="shared" ref="J70" si="40">J56+J68</f>
        <v>14782</v>
      </c>
      <c r="K70" s="86">
        <f t="shared" si="37"/>
        <v>16492</v>
      </c>
      <c r="L70" s="86">
        <f t="shared" ref="L70" si="41">L56+L68</f>
        <v>17250</v>
      </c>
    </row>
    <row r="71" spans="1:12" x14ac:dyDescent="0.25">
      <c r="A71" s="110" t="s">
        <v>179</v>
      </c>
    </row>
  </sheetData>
  <mergeCells count="13">
    <mergeCell ref="L5:L6"/>
    <mergeCell ref="A3:L3"/>
    <mergeCell ref="A2:L2"/>
    <mergeCell ref="G5:H5"/>
    <mergeCell ref="D5:E5"/>
    <mergeCell ref="F5:F6"/>
    <mergeCell ref="C5:C6"/>
    <mergeCell ref="K5:K6"/>
    <mergeCell ref="A56:B56"/>
    <mergeCell ref="A70:B70"/>
    <mergeCell ref="B5:B6"/>
    <mergeCell ref="A5:A6"/>
    <mergeCell ref="I5:J5"/>
  </mergeCells>
  <phoneticPr fontId="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1</vt:i4>
      </vt:variant>
    </vt:vector>
  </HeadingPairs>
  <TitlesOfParts>
    <vt:vector size="9" baseType="lpstr">
      <vt:lpstr>4.sz.m.-műk.bev.feladatonként</vt:lpstr>
      <vt:lpstr>4.1.sz.m.-műk.bev.köt.fel.</vt:lpstr>
      <vt:lpstr>4.1.1.sz.m.-műk.b.Önk.köt.f.</vt:lpstr>
      <vt:lpstr>4.1.2.sz.m.-műk.b.Hiv.köt.f</vt:lpstr>
      <vt:lpstr>5.1.3.sz.m.-műk.b.Ovi köt.f</vt:lpstr>
      <vt:lpstr>4.1.4.sz.m.-műk.b.M.Ház köt.f</vt:lpstr>
      <vt:lpstr>Munka2</vt:lpstr>
      <vt:lpstr>Munka3</vt:lpstr>
      <vt:lpstr>'4.1.2.sz.m.-műk.b.Hiv.köt.f'!Nyomtatási_terület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Katalin</cp:lastModifiedBy>
  <cp:lastPrinted>2014-02-24T15:56:41Z</cp:lastPrinted>
  <dcterms:created xsi:type="dcterms:W3CDTF">2014-02-09T08:54:17Z</dcterms:created>
  <dcterms:modified xsi:type="dcterms:W3CDTF">2017-04-23T17:57:47Z</dcterms:modified>
</cp:coreProperties>
</file>