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95" yWindow="4890" windowWidth="19320" windowHeight="10320"/>
  </bookViews>
  <sheets>
    <sheet name="3.sz.m.-műk.bev." sheetId="1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O62" i="1" l="1"/>
  <c r="O53" i="1"/>
  <c r="N67" i="1"/>
  <c r="N53" i="1"/>
  <c r="Q53" i="1" s="1"/>
  <c r="N41" i="1"/>
  <c r="N48" i="1"/>
  <c r="N30" i="1"/>
  <c r="N25" i="1"/>
  <c r="N23" i="1"/>
  <c r="N18" i="1"/>
  <c r="N16" i="1"/>
  <c r="K67" i="1"/>
  <c r="K53" i="1"/>
  <c r="K41" i="1"/>
  <c r="K30" i="1"/>
  <c r="K25" i="1"/>
  <c r="K23" i="1"/>
  <c r="K18" i="1"/>
  <c r="K16" i="1"/>
  <c r="H67" i="1"/>
  <c r="H53" i="1"/>
  <c r="H41" i="1"/>
  <c r="H48" i="1"/>
  <c r="H30" i="1"/>
  <c r="H25" i="1"/>
  <c r="H23" i="1"/>
  <c r="H18" i="1"/>
  <c r="H16" i="1"/>
  <c r="E67" i="1"/>
  <c r="E53" i="1"/>
  <c r="E41" i="1"/>
  <c r="E30" i="1"/>
  <c r="E27" i="1"/>
  <c r="Q27" i="1" s="1"/>
  <c r="E25" i="1"/>
  <c r="E23" i="1"/>
  <c r="E18" i="1"/>
  <c r="E6" i="1"/>
  <c r="E16" i="1" s="1"/>
  <c r="Q16" i="1" s="1"/>
  <c r="Q66" i="1"/>
  <c r="Q65" i="1"/>
  <c r="Q64" i="1"/>
  <c r="Q63" i="1"/>
  <c r="Q62" i="1"/>
  <c r="Q61" i="1"/>
  <c r="Q60" i="1"/>
  <c r="Q59" i="1"/>
  <c r="Q58" i="1"/>
  <c r="Q57" i="1"/>
  <c r="Q54" i="1"/>
  <c r="Q52" i="1"/>
  <c r="Q51" i="1"/>
  <c r="Q50" i="1"/>
  <c r="Q47" i="1"/>
  <c r="Q46" i="1"/>
  <c r="Q45" i="1"/>
  <c r="Q44" i="1"/>
  <c r="Q39" i="1"/>
  <c r="Q38" i="1"/>
  <c r="Q37" i="1"/>
  <c r="Q36" i="1"/>
  <c r="Q33" i="1"/>
  <c r="Q32" i="1"/>
  <c r="Q31" i="1"/>
  <c r="Q29" i="1"/>
  <c r="Q28" i="1"/>
  <c r="Q26" i="1"/>
  <c r="Q25" i="1"/>
  <c r="Q24" i="1"/>
  <c r="Q23" i="1"/>
  <c r="Q22" i="1"/>
  <c r="Q21" i="1"/>
  <c r="Q20" i="1"/>
  <c r="Q19" i="1"/>
  <c r="Q15" i="1"/>
  <c r="Q14" i="1"/>
  <c r="Q13" i="1"/>
  <c r="Q12" i="1"/>
  <c r="Q11" i="1"/>
  <c r="Q10" i="1"/>
  <c r="Q9" i="1"/>
  <c r="Q8" i="1"/>
  <c r="Q7" i="1"/>
  <c r="H34" i="1" l="1"/>
  <c r="N34" i="1"/>
  <c r="Q6" i="1"/>
  <c r="Q18" i="1"/>
  <c r="Q42" i="1"/>
  <c r="E34" i="1"/>
  <c r="Q34" i="1" s="1"/>
  <c r="Q40" i="1"/>
  <c r="H55" i="1"/>
  <c r="H69" i="1" s="1"/>
  <c r="Q67" i="1"/>
  <c r="K34" i="1"/>
  <c r="Q30" i="1"/>
  <c r="N55" i="1"/>
  <c r="N69" i="1" s="1"/>
  <c r="Q41" i="1"/>
  <c r="K48" i="1"/>
  <c r="K55" i="1" s="1"/>
  <c r="K69" i="1" s="1"/>
  <c r="Q43" i="1"/>
  <c r="E48" i="1" l="1"/>
  <c r="Q48" i="1" l="1"/>
  <c r="E55" i="1"/>
  <c r="M67" i="1"/>
  <c r="M53" i="1"/>
  <c r="M41" i="1"/>
  <c r="M48" i="1"/>
  <c r="M30" i="1"/>
  <c r="M25" i="1"/>
  <c r="M23" i="1"/>
  <c r="M18" i="1"/>
  <c r="M16" i="1"/>
  <c r="J67" i="1"/>
  <c r="J53" i="1"/>
  <c r="J41" i="1"/>
  <c r="J37" i="1"/>
  <c r="J30" i="1"/>
  <c r="J25" i="1"/>
  <c r="J23" i="1"/>
  <c r="J18" i="1"/>
  <c r="J16" i="1"/>
  <c r="G67" i="1"/>
  <c r="G53" i="1"/>
  <c r="G41" i="1"/>
  <c r="G30" i="1"/>
  <c r="G25" i="1"/>
  <c r="G23" i="1"/>
  <c r="G18" i="1"/>
  <c r="G16" i="1"/>
  <c r="D67" i="1"/>
  <c r="D53" i="1"/>
  <c r="D42" i="1"/>
  <c r="D41" i="1" s="1"/>
  <c r="P41" i="1" s="1"/>
  <c r="D39" i="1"/>
  <c r="D37" i="1"/>
  <c r="D30" i="1"/>
  <c r="P30" i="1" s="1"/>
  <c r="D27" i="1"/>
  <c r="D25" i="1"/>
  <c r="D23" i="1"/>
  <c r="D18" i="1"/>
  <c r="P15" i="1"/>
  <c r="D6" i="1"/>
  <c r="D16" i="1" s="1"/>
  <c r="O10" i="1"/>
  <c r="P66" i="1"/>
  <c r="P65" i="1"/>
  <c r="P64" i="1"/>
  <c r="P63" i="1"/>
  <c r="P61" i="1"/>
  <c r="P60" i="1"/>
  <c r="P59" i="1"/>
  <c r="P58" i="1"/>
  <c r="P57" i="1"/>
  <c r="P54" i="1"/>
  <c r="P52" i="1"/>
  <c r="P51" i="1"/>
  <c r="P50" i="1"/>
  <c r="P47" i="1"/>
  <c r="P46" i="1"/>
  <c r="P45" i="1"/>
  <c r="P44" i="1"/>
  <c r="P39" i="1"/>
  <c r="P38" i="1"/>
  <c r="P36" i="1"/>
  <c r="P33" i="1"/>
  <c r="P32" i="1"/>
  <c r="P31" i="1"/>
  <c r="P29" i="1"/>
  <c r="P28" i="1"/>
  <c r="P27" i="1"/>
  <c r="P26" i="1"/>
  <c r="P25" i="1"/>
  <c r="P24" i="1"/>
  <c r="P22" i="1"/>
  <c r="P21" i="1"/>
  <c r="P20" i="1"/>
  <c r="P19" i="1"/>
  <c r="P14" i="1"/>
  <c r="P13" i="1"/>
  <c r="P12" i="1"/>
  <c r="P11" i="1"/>
  <c r="P10" i="1"/>
  <c r="P9" i="1"/>
  <c r="P8" i="1"/>
  <c r="P7" i="1"/>
  <c r="P6" i="1"/>
  <c r="P42" i="1" l="1"/>
  <c r="P23" i="1"/>
  <c r="D43" i="1"/>
  <c r="P43" i="1" s="1"/>
  <c r="P53" i="1"/>
  <c r="E69" i="1"/>
  <c r="Q69" i="1" s="1"/>
  <c r="Q55" i="1"/>
  <c r="P18" i="1"/>
  <c r="D34" i="1"/>
  <c r="G34" i="1"/>
  <c r="G48" i="1"/>
  <c r="G55" i="1"/>
  <c r="G69" i="1" s="1"/>
  <c r="J34" i="1"/>
  <c r="M34" i="1"/>
  <c r="P34" i="1" s="1"/>
  <c r="P67" i="1"/>
  <c r="M55" i="1"/>
  <c r="M69" i="1" s="1"/>
  <c r="J43" i="1"/>
  <c r="J48" i="1" s="1"/>
  <c r="J55" i="1" s="1"/>
  <c r="J69" i="1" s="1"/>
  <c r="P40" i="1"/>
  <c r="P16" i="1"/>
  <c r="P37" i="1"/>
  <c r="P62" i="1"/>
  <c r="D48" i="1" l="1"/>
  <c r="P48" i="1" s="1"/>
  <c r="D55" i="1"/>
  <c r="C42" i="1"/>
  <c r="D69" i="1" l="1"/>
  <c r="P69" i="1" s="1"/>
  <c r="P55" i="1"/>
  <c r="C6" i="1"/>
  <c r="O29" i="1" l="1"/>
  <c r="C27" i="1"/>
  <c r="O28" i="1"/>
  <c r="O27" i="1"/>
  <c r="C39" i="1" l="1"/>
  <c r="C37" i="1"/>
  <c r="C62" i="1"/>
  <c r="I37" i="1"/>
  <c r="C15" i="1" l="1"/>
  <c r="C16" i="1" s="1"/>
  <c r="L67" i="1"/>
  <c r="L53" i="1"/>
  <c r="L41" i="1"/>
  <c r="L30" i="1"/>
  <c r="L25" i="1"/>
  <c r="L23" i="1"/>
  <c r="L18" i="1"/>
  <c r="L16" i="1"/>
  <c r="I67" i="1"/>
  <c r="I53" i="1"/>
  <c r="I41" i="1"/>
  <c r="I43" i="1" s="1"/>
  <c r="I30" i="1"/>
  <c r="I25" i="1"/>
  <c r="I23" i="1"/>
  <c r="I18" i="1"/>
  <c r="I16" i="1"/>
  <c r="F67" i="1"/>
  <c r="F53" i="1"/>
  <c r="F41" i="1"/>
  <c r="O40" i="1"/>
  <c r="F30" i="1"/>
  <c r="F25" i="1"/>
  <c r="F23" i="1"/>
  <c r="F18" i="1"/>
  <c r="F16" i="1"/>
  <c r="C67" i="1"/>
  <c r="C53" i="1"/>
  <c r="C41" i="1"/>
  <c r="C43" i="1" s="1"/>
  <c r="C30" i="1"/>
  <c r="C25" i="1"/>
  <c r="C23" i="1"/>
  <c r="C18" i="1"/>
  <c r="O38" i="1"/>
  <c r="O39" i="1"/>
  <c r="O42" i="1"/>
  <c r="O44" i="1"/>
  <c r="O45" i="1"/>
  <c r="O46" i="1"/>
  <c r="O47" i="1"/>
  <c r="O37" i="1"/>
  <c r="O8" i="1"/>
  <c r="O9" i="1"/>
  <c r="O11" i="1"/>
  <c r="O12" i="1"/>
  <c r="O13" i="1"/>
  <c r="O14" i="1"/>
  <c r="O15" i="1"/>
  <c r="O7" i="1"/>
  <c r="O6" i="1"/>
  <c r="O19" i="1"/>
  <c r="O20" i="1"/>
  <c r="O21" i="1"/>
  <c r="O22" i="1"/>
  <c r="O24" i="1"/>
  <c r="O26" i="1"/>
  <c r="O31" i="1"/>
  <c r="O32" i="1"/>
  <c r="O33" i="1"/>
  <c r="O36" i="1"/>
  <c r="O50" i="1"/>
  <c r="O51" i="1"/>
  <c r="O54" i="1"/>
  <c r="O57" i="1"/>
  <c r="O58" i="1"/>
  <c r="O59" i="1"/>
  <c r="O60" i="1"/>
  <c r="O61" i="1"/>
  <c r="O63" i="1"/>
  <c r="O64" i="1"/>
  <c r="O65" i="1"/>
  <c r="O66" i="1"/>
  <c r="O23" i="1" l="1"/>
  <c r="O30" i="1"/>
  <c r="O25" i="1"/>
  <c r="O18" i="1"/>
  <c r="C34" i="1"/>
  <c r="C48" i="1"/>
  <c r="F34" i="1"/>
  <c r="F48" i="1"/>
  <c r="I34" i="1"/>
  <c r="L34" i="1"/>
  <c r="L48" i="1"/>
  <c r="L55" i="1" s="1"/>
  <c r="L69" i="1" s="1"/>
  <c r="I48" i="1"/>
  <c r="O67" i="1"/>
  <c r="O43" i="1"/>
  <c r="O16" i="1"/>
  <c r="O41" i="1"/>
  <c r="O48" i="1" l="1"/>
  <c r="F55" i="1"/>
  <c r="F69" i="1" s="1"/>
  <c r="C55" i="1"/>
  <c r="C69" i="1" s="1"/>
  <c r="O34" i="1"/>
  <c r="I55" i="1"/>
  <c r="I69" i="1" s="1"/>
  <c r="O69" i="1" l="1"/>
  <c r="O55" i="1"/>
</calcChain>
</file>

<file path=xl/sharedStrings.xml><?xml version="1.0" encoding="utf-8"?>
<sst xmlns="http://schemas.openxmlformats.org/spreadsheetml/2006/main" count="139" uniqueCount="130">
  <si>
    <t>Megnevezés</t>
  </si>
  <si>
    <t>Polgármesteri Hivatal</t>
  </si>
  <si>
    <t>Önkormányzat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</si>
  <si>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</si>
  <si>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</si>
  <si>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</si>
  <si>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</si>
  <si>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</si>
  <si>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</si>
  <si>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</si>
  <si>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</si>
  <si>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</si>
  <si>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</si>
  <si>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</si>
  <si>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</si>
  <si>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</si>
  <si>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</si>
  <si>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</si>
  <si>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</si>
  <si>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</si>
  <si>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</si>
  <si>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</si>
  <si>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</si>
  <si>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</si>
  <si>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</si>
  <si>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</si>
  <si>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</si>
  <si>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</si>
  <si>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</si>
  <si>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</si>
  <si>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</si>
  <si>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</si>
  <si>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</si>
  <si>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</si>
  <si>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</si>
  <si>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</si>
  <si>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</si>
  <si>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</si>
  <si>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</si>
  <si>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</si>
  <si>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</si>
  <si>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</si>
  <si>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</si>
  <si>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</si>
  <si>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</si>
  <si>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</si>
  <si>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</si>
  <si>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</si>
  <si>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</si>
  <si>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</si>
  <si>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</si>
  <si>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</si>
  <si>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</si>
  <si>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</si>
  <si>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</si>
  <si>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</si>
  <si>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</si>
  <si>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</si>
  <si>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</si>
  <si>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</si>
  <si>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</si>
  <si>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B40211</t>
  </si>
  <si>
    <t xml:space="preserve">      B40511</t>
  </si>
  <si>
    <t>B61</t>
  </si>
  <si>
    <t>B62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</si>
  <si>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</si>
  <si>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</si>
  <si>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</si>
  <si>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</si>
  <si>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</si>
  <si>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</si>
  <si>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</si>
  <si>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</si>
  <si>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</si>
  <si>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</si>
  <si>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</si>
  <si>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</si>
  <si>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</si>
  <si>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</si>
  <si>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</si>
  <si>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</si>
  <si>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</si>
  <si>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</si>
  <si>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</si>
  <si>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</si>
  <si>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</si>
  <si>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</si>
  <si>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</si>
  <si>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</si>
  <si>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</si>
  <si>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</si>
  <si>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</si>
  <si>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</si>
  <si>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</si>
  <si>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</si>
  <si>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</si>
  <si>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</si>
  <si>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</si>
  <si>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</si>
  <si>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</si>
  <si>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</si>
  <si>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</si>
  <si>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</si>
  <si>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</si>
  <si>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</si>
  <si>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</si>
  <si>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</si>
  <si>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</si>
  <si>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</si>
  <si>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</si>
  <si>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</si>
  <si>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>3. sz.melléklet</t>
  </si>
  <si>
    <t>Óvoda</t>
  </si>
  <si>
    <t>Műv.Ház</t>
  </si>
  <si>
    <t>Pilisborosjenő Község Önkormányzatának 2016. évi működési bevételek előirányzatai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</si>
  <si>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</si>
  <si>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</si>
  <si>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</si>
  <si>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</si>
  <si>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</si>
  <si>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</si>
  <si>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Összesen eredeti ei.</t>
  </si>
  <si>
    <t>Összesen módosított ei.</t>
  </si>
  <si>
    <t>Eredeti ei.</t>
  </si>
  <si>
    <t>Módosított ei.</t>
  </si>
  <si>
    <t>B65</t>
  </si>
  <si>
    <t>Pilisborosjenő, 2017. április 27.</t>
  </si>
  <si>
    <t>Betétek megszüntetése</t>
  </si>
  <si>
    <t>Összesen 2016. évi teljesítés</t>
  </si>
  <si>
    <t>2016.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</si>
</sst>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0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4" xfId="0" applyNumberFormat="1" applyFill="1" applyBorder="1"/>
    <xf numFmtId="0" fontId="0" fillId="0" borderId="15" xfId="0" applyFill="1" applyBorder="1"/>
    <xf numFmtId="0" fontId="0" fillId="0" borderId="16" xfId="0" applyFill="1" applyBorder="1"/>
    <xf numFmtId="3" fontId="0" fillId="0" borderId="16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13" xfId="0" applyNumberFormat="1" applyFont="1" applyFill="1" applyBorder="1"/>
    <xf numFmtId="0" fontId="0" fillId="0" borderId="17" xfId="0" applyFill="1" applyBorder="1"/>
    <xf numFmtId="0" fontId="0" fillId="0" borderId="18" xfId="0" applyFill="1" applyBorder="1"/>
    <xf numFmtId="3" fontId="0" fillId="0" borderId="18" xfId="0" applyNumberFormat="1" applyFill="1" applyBorder="1"/>
    <xf numFmtId="3" fontId="0" fillId="0" borderId="19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14" xfId="0" applyNumberFormat="1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3" fontId="5" fillId="0" borderId="16" xfId="0" applyNumberFormat="1" applyFont="1" applyFill="1" applyBorder="1"/>
    <xf numFmtId="3" fontId="5" fillId="0" borderId="20" xfId="0" applyNumberFormat="1" applyFont="1" applyFill="1" applyBorder="1"/>
    <xf numFmtId="3" fontId="0" fillId="0" borderId="20" xfId="0" applyNumberFormat="1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4" fillId="0" borderId="2" xfId="0" applyNumberFormat="1" applyFont="1" applyFill="1" applyBorder="1"/>
    <xf numFmtId="3" fontId="4" fillId="0" borderId="13" xfId="0" applyNumberFormat="1" applyFont="1" applyFill="1" applyBorder="1"/>
    <xf numFmtId="3" fontId="6" fillId="0" borderId="4" xfId="0" applyNumberFormat="1" applyFont="1" applyFill="1" applyBorder="1"/>
    <xf numFmtId="3" fontId="6" fillId="0" borderId="14" xfId="0" applyNumberFormat="1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3" fontId="2" fillId="0" borderId="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/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C46" zoomScaleNormal="100" workbookViewId="0">
      <selection activeCell="N69" sqref="N69"/>
    </sheetView>
  </sheetViews>
  <sheetFormatPr defaultRowHeight="15" x14ac:dyDescent="0.25"/>
  <cols>
    <col min="1" max="1" width="10.140625" style="1" customWidth="1"/>
    <col min="2" max="2" width="45.28515625" style="1" customWidth="1"/>
    <col min="3" max="5" width="15.5703125" style="2" customWidth="1"/>
    <col min="6" max="17" width="14.5703125" style="2" customWidth="1"/>
  </cols>
  <sheetData>
    <row r="1" spans="1:17" x14ac:dyDescent="0.25">
      <c r="O1" s="3"/>
      <c r="P1" s="3"/>
      <c r="Q1" s="3" t="s">
        <v>111</v>
      </c>
    </row>
    <row r="2" spans="1:17" ht="15.75" x14ac:dyDescent="0.25">
      <c r="A2" s="53" t="s">
        <v>114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 x14ac:dyDescent="0.3">
      <c r="O3" s="4"/>
      <c r="P3" s="4"/>
      <c r="Q3" s="4" t="s">
        <v>101</v>
      </c>
    </row>
    <row r="4" spans="1:17" ht="30.75" customHeight="1" thickBot="1" x14ac:dyDescent="0.3">
      <c r="A4" s="56" t="s">
        <v>3</v>
      </c>
      <c r="B4" s="54" t="s">
        <v>0</v>
      </c>
      <c r="C4" s="58" t="s">
        <v>2</v>
      </c>
      <c r="D4" s="63"/>
      <c r="E4" s="59"/>
      <c r="F4" s="58" t="s">
        <v>1</v>
      </c>
      <c r="G4" s="63"/>
      <c r="H4" s="59"/>
      <c r="I4" s="58" t="s">
        <v>112</v>
      </c>
      <c r="J4" s="63"/>
      <c r="K4" s="59"/>
      <c r="L4" s="60" t="s">
        <v>113</v>
      </c>
      <c r="M4" s="61"/>
      <c r="N4" s="62"/>
      <c r="O4" s="47" t="s">
        <v>121</v>
      </c>
      <c r="P4" s="45" t="s">
        <v>122</v>
      </c>
      <c r="Q4" s="45" t="s">
        <v>128</v>
      </c>
    </row>
    <row r="5" spans="1:17" ht="30.75" customHeight="1" thickBot="1" x14ac:dyDescent="0.3">
      <c r="A5" s="57"/>
      <c r="B5" s="55"/>
      <c r="C5" s="43" t="s">
        <v>123</v>
      </c>
      <c r="D5" s="43" t="s">
        <v>124</v>
      </c>
      <c r="E5" s="43" t="s">
        <v>129</v>
      </c>
      <c r="F5" s="43" t="s">
        <v>123</v>
      </c>
      <c r="G5" s="43" t="s">
        <v>124</v>
      </c>
      <c r="H5" s="43" t="s">
        <v>129</v>
      </c>
      <c r="I5" s="43" t="s">
        <v>123</v>
      </c>
      <c r="J5" s="43" t="s">
        <v>124</v>
      </c>
      <c r="K5" s="43" t="s">
        <v>129</v>
      </c>
      <c r="L5" s="43" t="s">
        <v>123</v>
      </c>
      <c r="M5" s="43" t="s">
        <v>124</v>
      </c>
      <c r="N5" s="43" t="s">
        <v>129</v>
      </c>
      <c r="O5" s="48"/>
      <c r="P5" s="46"/>
      <c r="Q5" s="46"/>
    </row>
    <row r="6" spans="1:17" x14ac:dyDescent="0.25">
      <c r="A6" s="5" t="s">
        <v>4</v>
      </c>
      <c r="B6" s="6" t="s">
        <v>5</v>
      </c>
      <c r="C6" s="7">
        <f>52417+136</f>
        <v>52553</v>
      </c>
      <c r="D6" s="7">
        <f>52417+136</f>
        <v>52553</v>
      </c>
      <c r="E6" s="7">
        <f>52417+136</f>
        <v>52553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f>C6+I6+L6+F6</f>
        <v>52553</v>
      </c>
      <c r="P6" s="8">
        <f>D6+J6+M6+G6</f>
        <v>52553</v>
      </c>
      <c r="Q6" s="8">
        <f>E6+K6+N6+H6</f>
        <v>52553</v>
      </c>
    </row>
    <row r="7" spans="1:17" x14ac:dyDescent="0.25">
      <c r="A7" s="9" t="s">
        <v>6</v>
      </c>
      <c r="B7" s="10" t="s">
        <v>7</v>
      </c>
      <c r="C7" s="11">
        <v>65078</v>
      </c>
      <c r="D7" s="11">
        <v>73650</v>
      </c>
      <c r="E7" s="11">
        <v>73650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>C7+I7+L7+F7</f>
        <v>65078</v>
      </c>
      <c r="P7" s="12">
        <f>D7+J7+M7+G7</f>
        <v>73650</v>
      </c>
      <c r="Q7" s="12">
        <f>E7+K7+N7+H7</f>
        <v>73650</v>
      </c>
    </row>
    <row r="8" spans="1:17" x14ac:dyDescent="0.25">
      <c r="A8" s="9" t="s">
        <v>8</v>
      </c>
      <c r="B8" s="10" t="s">
        <v>9</v>
      </c>
      <c r="C8" s="11">
        <v>39119</v>
      </c>
      <c r="D8" s="11">
        <v>40377</v>
      </c>
      <c r="E8" s="11">
        <v>40377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f>C8+I8+L8+F8</f>
        <v>39119</v>
      </c>
      <c r="P8" s="12">
        <f>D8+J8+M8+G8</f>
        <v>40377</v>
      </c>
      <c r="Q8" s="12">
        <f>E8+K8+N8+H8</f>
        <v>40377</v>
      </c>
    </row>
    <row r="9" spans="1:17" x14ac:dyDescent="0.25">
      <c r="A9" s="9" t="s">
        <v>10</v>
      </c>
      <c r="B9" s="10" t="s">
        <v>11</v>
      </c>
      <c r="C9" s="11">
        <v>4178</v>
      </c>
      <c r="D9" s="11">
        <v>4484</v>
      </c>
      <c r="E9" s="11">
        <v>4484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f>C9+I9+L9+F9</f>
        <v>4178</v>
      </c>
      <c r="P9" s="12">
        <f>D9+J9+M9+G9</f>
        <v>4484</v>
      </c>
      <c r="Q9" s="12">
        <f>E9+K9+N9+H9</f>
        <v>4484</v>
      </c>
    </row>
    <row r="10" spans="1:17" x14ac:dyDescent="0.25">
      <c r="A10" s="9" t="s">
        <v>12</v>
      </c>
      <c r="B10" s="10" t="s">
        <v>13</v>
      </c>
      <c r="C10" s="11">
        <v>0</v>
      </c>
      <c r="D10" s="11">
        <v>2136</v>
      </c>
      <c r="E10" s="11">
        <v>2136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C10+I10+L10+F10</f>
        <v>0</v>
      </c>
      <c r="P10" s="12">
        <f>D10+J10+M10+G10</f>
        <v>2136</v>
      </c>
      <c r="Q10" s="12">
        <f>E10+K10+N10+H10</f>
        <v>2136</v>
      </c>
    </row>
    <row r="11" spans="1:17" x14ac:dyDescent="0.25">
      <c r="A11" s="13" t="s">
        <v>14</v>
      </c>
      <c r="B11" s="14" t="s">
        <v>15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2">
        <f>C11+I11+L11+F11</f>
        <v>0</v>
      </c>
      <c r="P11" s="12">
        <f>D11+J11+M11+G11</f>
        <v>0</v>
      </c>
      <c r="Q11" s="12">
        <f>E11+K11+N11+H11</f>
        <v>0</v>
      </c>
    </row>
    <row r="12" spans="1:17" x14ac:dyDescent="0.25">
      <c r="A12" s="9" t="s">
        <v>102</v>
      </c>
      <c r="B12" s="10" t="s">
        <v>109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>C12+I12+L12+F12</f>
        <v>0</v>
      </c>
      <c r="P12" s="12">
        <f>D12+J12+M12+G12</f>
        <v>0</v>
      </c>
      <c r="Q12" s="12">
        <f>E12+K12+N12+H12</f>
        <v>0</v>
      </c>
    </row>
    <row r="13" spans="1:17" x14ac:dyDescent="0.25">
      <c r="A13" s="9" t="s">
        <v>103</v>
      </c>
      <c r="B13" s="10" t="s">
        <v>108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2">
        <f>C13+I13+L13+F13</f>
        <v>0</v>
      </c>
      <c r="P13" s="12">
        <f>D13+J13+M13+G13</f>
        <v>0</v>
      </c>
      <c r="Q13" s="12">
        <f>E13+K13+N13+H13</f>
        <v>0</v>
      </c>
    </row>
    <row r="14" spans="1:17" x14ac:dyDescent="0.25">
      <c r="A14" s="9" t="s">
        <v>104</v>
      </c>
      <c r="B14" s="10" t="s">
        <v>107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>C14+I14+L14+F14</f>
        <v>0</v>
      </c>
      <c r="P14" s="12">
        <f>D14+J14+M14+G14</f>
        <v>0</v>
      </c>
      <c r="Q14" s="12">
        <f>E14+K14+N14+H14</f>
        <v>0</v>
      </c>
    </row>
    <row r="15" spans="1:17" ht="15.75" thickBot="1" x14ac:dyDescent="0.3">
      <c r="A15" s="13" t="s">
        <v>105</v>
      </c>
      <c r="B15" s="14" t="s">
        <v>106</v>
      </c>
      <c r="C15" s="15">
        <f>10333+193</f>
        <v>10526</v>
      </c>
      <c r="D15" s="15">
        <v>16138</v>
      </c>
      <c r="E15" s="15">
        <v>17484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2">
        <f>C15+I15+L15+F15</f>
        <v>10526</v>
      </c>
      <c r="P15" s="12">
        <f>D15+J15+M15+G15</f>
        <v>16138</v>
      </c>
      <c r="Q15" s="12">
        <f>E15+K15+N15+H15</f>
        <v>17484</v>
      </c>
    </row>
    <row r="16" spans="1:17" ht="15.75" thickBot="1" x14ac:dyDescent="0.3">
      <c r="A16" s="16" t="s">
        <v>16</v>
      </c>
      <c r="B16" s="17" t="s">
        <v>17</v>
      </c>
      <c r="C16" s="18">
        <f t="shared" ref="C16:M16" si="0">SUM(C6:C15)</f>
        <v>171454</v>
      </c>
      <c r="D16" s="18">
        <f t="shared" si="0"/>
        <v>189338</v>
      </c>
      <c r="E16" s="18">
        <f t="shared" ref="E16" si="1">SUM(E6:E15)</f>
        <v>190684</v>
      </c>
      <c r="F16" s="18">
        <f t="shared" si="0"/>
        <v>0</v>
      </c>
      <c r="G16" s="18">
        <f t="shared" si="0"/>
        <v>0</v>
      </c>
      <c r="H16" s="18">
        <f t="shared" ref="H16" si="2">SUM(H6:H15)</f>
        <v>0</v>
      </c>
      <c r="I16" s="18">
        <f t="shared" si="0"/>
        <v>0</v>
      </c>
      <c r="J16" s="18">
        <f t="shared" si="0"/>
        <v>0</v>
      </c>
      <c r="K16" s="18">
        <f t="shared" ref="K16" si="3">SUM(K6:K15)</f>
        <v>0</v>
      </c>
      <c r="L16" s="18">
        <f t="shared" si="0"/>
        <v>0</v>
      </c>
      <c r="M16" s="18">
        <f t="shared" si="0"/>
        <v>0</v>
      </c>
      <c r="N16" s="18">
        <f t="shared" ref="N16" si="4">SUM(N6:N15)</f>
        <v>0</v>
      </c>
      <c r="O16" s="19">
        <f>C16+I16+L16+F16</f>
        <v>171454</v>
      </c>
      <c r="P16" s="19">
        <f>D16+J16+M16+G16</f>
        <v>189338</v>
      </c>
      <c r="Q16" s="19">
        <f>E16+K16+N16+H16</f>
        <v>190684</v>
      </c>
    </row>
    <row r="17" spans="1:17" x14ac:dyDescent="0.25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3"/>
      <c r="Q17" s="23"/>
    </row>
    <row r="18" spans="1:17" x14ac:dyDescent="0.25">
      <c r="A18" s="9" t="s">
        <v>18</v>
      </c>
      <c r="B18" s="10" t="s">
        <v>19</v>
      </c>
      <c r="C18" s="11">
        <f t="shared" ref="C18:M18" si="5">C19+C20+C21+C22</f>
        <v>226389</v>
      </c>
      <c r="D18" s="11">
        <f t="shared" si="5"/>
        <v>226389</v>
      </c>
      <c r="E18" s="11">
        <f t="shared" ref="E18" si="6">E19+E20+E21+E22</f>
        <v>120796</v>
      </c>
      <c r="F18" s="11">
        <f t="shared" si="5"/>
        <v>0</v>
      </c>
      <c r="G18" s="11">
        <f t="shared" si="5"/>
        <v>0</v>
      </c>
      <c r="H18" s="11">
        <f t="shared" ref="H18" si="7">H19+H20+H21+H22</f>
        <v>0</v>
      </c>
      <c r="I18" s="11">
        <f t="shared" si="5"/>
        <v>0</v>
      </c>
      <c r="J18" s="11">
        <f t="shared" si="5"/>
        <v>0</v>
      </c>
      <c r="K18" s="11">
        <f t="shared" ref="K18" si="8">K19+K20+K21+K22</f>
        <v>0</v>
      </c>
      <c r="L18" s="11">
        <f t="shared" si="5"/>
        <v>0</v>
      </c>
      <c r="M18" s="11">
        <f t="shared" si="5"/>
        <v>0</v>
      </c>
      <c r="N18" s="11">
        <f t="shared" ref="N18" si="9">N19+N20+N21+N22</f>
        <v>0</v>
      </c>
      <c r="O18" s="12">
        <f>C18+I18+L18</f>
        <v>226389</v>
      </c>
      <c r="P18" s="12">
        <f>D18+J18+M18</f>
        <v>226389</v>
      </c>
      <c r="Q18" s="12">
        <f>E18+K18+N18</f>
        <v>120796</v>
      </c>
    </row>
    <row r="19" spans="1:17" x14ac:dyDescent="0.25">
      <c r="A19" s="24" t="s">
        <v>92</v>
      </c>
      <c r="B19" s="25" t="s">
        <v>26</v>
      </c>
      <c r="C19" s="26">
        <v>100000</v>
      </c>
      <c r="D19" s="26">
        <v>100000</v>
      </c>
      <c r="E19" s="26">
        <v>62614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7">
        <f>C19+I19+L19</f>
        <v>100000</v>
      </c>
      <c r="P19" s="27">
        <f>D19+J19+M19</f>
        <v>100000</v>
      </c>
      <c r="Q19" s="27">
        <f>E19+K19+N19</f>
        <v>62614</v>
      </c>
    </row>
    <row r="20" spans="1:17" x14ac:dyDescent="0.25">
      <c r="A20" s="24" t="s">
        <v>93</v>
      </c>
      <c r="B20" s="25" t="s">
        <v>25</v>
      </c>
      <c r="C20" s="26">
        <v>126329</v>
      </c>
      <c r="D20" s="26">
        <v>126329</v>
      </c>
      <c r="E20" s="26">
        <v>58151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f>C20+I20+L20</f>
        <v>126329</v>
      </c>
      <c r="P20" s="27">
        <f>D20+J20+M20</f>
        <v>126329</v>
      </c>
      <c r="Q20" s="27">
        <f>E20+K20+N20</f>
        <v>58151</v>
      </c>
    </row>
    <row r="21" spans="1:17" x14ac:dyDescent="0.25">
      <c r="A21" s="24" t="s">
        <v>94</v>
      </c>
      <c r="B21" s="25" t="s">
        <v>24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f>C21+I21+L21</f>
        <v>0</v>
      </c>
      <c r="P21" s="27">
        <f>D21+J21+M21</f>
        <v>0</v>
      </c>
      <c r="Q21" s="27">
        <f>E21+K21+N21</f>
        <v>0</v>
      </c>
    </row>
    <row r="22" spans="1:17" x14ac:dyDescent="0.25">
      <c r="A22" s="24" t="s">
        <v>95</v>
      </c>
      <c r="B22" s="25" t="s">
        <v>23</v>
      </c>
      <c r="C22" s="26">
        <v>60</v>
      </c>
      <c r="D22" s="26">
        <v>60</v>
      </c>
      <c r="E22" s="26">
        <v>31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f>C22+I22+L22</f>
        <v>60</v>
      </c>
      <c r="P22" s="27">
        <f>D22+J22+M22</f>
        <v>60</v>
      </c>
      <c r="Q22" s="27">
        <f>E22+K22+N22</f>
        <v>31</v>
      </c>
    </row>
    <row r="23" spans="1:17" x14ac:dyDescent="0.25">
      <c r="A23" s="9" t="s">
        <v>20</v>
      </c>
      <c r="B23" s="10" t="s">
        <v>21</v>
      </c>
      <c r="C23" s="11">
        <f t="shared" ref="C23:N23" si="10">C24</f>
        <v>90000</v>
      </c>
      <c r="D23" s="11">
        <f t="shared" si="10"/>
        <v>90000</v>
      </c>
      <c r="E23" s="11">
        <f t="shared" si="10"/>
        <v>90548</v>
      </c>
      <c r="F23" s="11">
        <f t="shared" si="10"/>
        <v>0</v>
      </c>
      <c r="G23" s="11">
        <f t="shared" si="10"/>
        <v>0</v>
      </c>
      <c r="H23" s="11">
        <f t="shared" si="10"/>
        <v>0</v>
      </c>
      <c r="I23" s="11">
        <f t="shared" si="10"/>
        <v>0</v>
      </c>
      <c r="J23" s="11">
        <f t="shared" si="10"/>
        <v>0</v>
      </c>
      <c r="K23" s="11">
        <f t="shared" si="10"/>
        <v>0</v>
      </c>
      <c r="L23" s="11">
        <f t="shared" si="10"/>
        <v>0</v>
      </c>
      <c r="M23" s="11">
        <f t="shared" si="10"/>
        <v>0</v>
      </c>
      <c r="N23" s="11">
        <f t="shared" si="10"/>
        <v>0</v>
      </c>
      <c r="O23" s="12">
        <f>C23+I23+L23</f>
        <v>90000</v>
      </c>
      <c r="P23" s="12">
        <f>D23+J23+M23</f>
        <v>90000</v>
      </c>
      <c r="Q23" s="12">
        <f>E23+K23+N23</f>
        <v>90548</v>
      </c>
    </row>
    <row r="24" spans="1:17" x14ac:dyDescent="0.25">
      <c r="A24" s="24" t="s">
        <v>96</v>
      </c>
      <c r="B24" s="25" t="s">
        <v>22</v>
      </c>
      <c r="C24" s="26">
        <v>90000</v>
      </c>
      <c r="D24" s="26">
        <v>90000</v>
      </c>
      <c r="E24" s="26">
        <v>90548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f>C24+I24+L24</f>
        <v>90000</v>
      </c>
      <c r="P24" s="27">
        <f>D24+J24+M24</f>
        <v>90000</v>
      </c>
      <c r="Q24" s="27">
        <f>E24+K24+N24</f>
        <v>90548</v>
      </c>
    </row>
    <row r="25" spans="1:17" x14ac:dyDescent="0.25">
      <c r="A25" s="9" t="s">
        <v>27</v>
      </c>
      <c r="B25" s="10" t="s">
        <v>28</v>
      </c>
      <c r="C25" s="11">
        <f t="shared" ref="C25:N25" si="11">C26</f>
        <v>10000</v>
      </c>
      <c r="D25" s="11">
        <f t="shared" si="11"/>
        <v>10000</v>
      </c>
      <c r="E25" s="11">
        <f t="shared" si="11"/>
        <v>10700</v>
      </c>
      <c r="F25" s="11">
        <f t="shared" si="11"/>
        <v>0</v>
      </c>
      <c r="G25" s="11">
        <f t="shared" si="11"/>
        <v>0</v>
      </c>
      <c r="H25" s="11">
        <f t="shared" si="11"/>
        <v>0</v>
      </c>
      <c r="I25" s="11">
        <f t="shared" si="11"/>
        <v>0</v>
      </c>
      <c r="J25" s="11">
        <f t="shared" si="11"/>
        <v>0</v>
      </c>
      <c r="K25" s="11">
        <f t="shared" si="11"/>
        <v>0</v>
      </c>
      <c r="L25" s="11">
        <f t="shared" si="11"/>
        <v>0</v>
      </c>
      <c r="M25" s="11">
        <f t="shared" si="11"/>
        <v>0</v>
      </c>
      <c r="N25" s="11">
        <f t="shared" si="11"/>
        <v>0</v>
      </c>
      <c r="O25" s="12">
        <f>C25+I25+L25</f>
        <v>10000</v>
      </c>
      <c r="P25" s="12">
        <f>D25+J25+M25</f>
        <v>10000</v>
      </c>
      <c r="Q25" s="12">
        <f>E25+K25+N25</f>
        <v>10700</v>
      </c>
    </row>
    <row r="26" spans="1:17" x14ac:dyDescent="0.25">
      <c r="A26" s="24" t="s">
        <v>97</v>
      </c>
      <c r="B26" s="25" t="s">
        <v>29</v>
      </c>
      <c r="C26" s="26">
        <v>10000</v>
      </c>
      <c r="D26" s="26">
        <v>10000</v>
      </c>
      <c r="E26" s="26">
        <v>10700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f>C26+I26+L26</f>
        <v>10000</v>
      </c>
      <c r="P26" s="27">
        <f>D26+J26+M26</f>
        <v>10000</v>
      </c>
      <c r="Q26" s="27">
        <f>E26+K26+N26</f>
        <v>10700</v>
      </c>
    </row>
    <row r="27" spans="1:17" x14ac:dyDescent="0.25">
      <c r="A27" s="41" t="s">
        <v>115</v>
      </c>
      <c r="B27" s="42" t="s">
        <v>120</v>
      </c>
      <c r="C27" s="39">
        <f>C28+C29</f>
        <v>10010</v>
      </c>
      <c r="D27" s="39">
        <f>D28+D29</f>
        <v>10010</v>
      </c>
      <c r="E27" s="39">
        <f>E28+E29</f>
        <v>7906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40">
        <f>C27+I27+L27</f>
        <v>10010</v>
      </c>
      <c r="P27" s="40">
        <f>D27+J27+M27</f>
        <v>10010</v>
      </c>
      <c r="Q27" s="40">
        <f>E27+K27+N27</f>
        <v>7906</v>
      </c>
    </row>
    <row r="28" spans="1:17" x14ac:dyDescent="0.25">
      <c r="A28" s="24" t="s">
        <v>116</v>
      </c>
      <c r="B28" s="25" t="s">
        <v>117</v>
      </c>
      <c r="C28" s="26">
        <v>10000</v>
      </c>
      <c r="D28" s="26">
        <v>10000</v>
      </c>
      <c r="E28" s="26">
        <v>7760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7">
        <f>C28+I28+L28</f>
        <v>10000</v>
      </c>
      <c r="P28" s="27">
        <f>D28+J28+M28</f>
        <v>10000</v>
      </c>
      <c r="Q28" s="27">
        <f>E28+K28+N28</f>
        <v>7760</v>
      </c>
    </row>
    <row r="29" spans="1:17" x14ac:dyDescent="0.25">
      <c r="A29" s="24" t="s">
        <v>118</v>
      </c>
      <c r="B29" s="25" t="s">
        <v>119</v>
      </c>
      <c r="C29" s="26">
        <v>10</v>
      </c>
      <c r="D29" s="26">
        <v>10</v>
      </c>
      <c r="E29" s="26">
        <v>146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f>C29+I29+L29</f>
        <v>10</v>
      </c>
      <c r="P29" s="27">
        <f>D29+J29+M29</f>
        <v>10</v>
      </c>
      <c r="Q29" s="27">
        <f>E29+K29+N29</f>
        <v>146</v>
      </c>
    </row>
    <row r="30" spans="1:17" x14ac:dyDescent="0.25">
      <c r="A30" s="9" t="s">
        <v>54</v>
      </c>
      <c r="B30" s="10" t="s">
        <v>55</v>
      </c>
      <c r="C30" s="11">
        <f t="shared" ref="C30:M30" si="12">C31+C32+C33</f>
        <v>0</v>
      </c>
      <c r="D30" s="11">
        <f t="shared" si="12"/>
        <v>0</v>
      </c>
      <c r="E30" s="11">
        <f t="shared" ref="E30" si="13">E31+E32+E33</f>
        <v>1331</v>
      </c>
      <c r="F30" s="11">
        <f t="shared" si="12"/>
        <v>0</v>
      </c>
      <c r="G30" s="11">
        <f t="shared" si="12"/>
        <v>0</v>
      </c>
      <c r="H30" s="11">
        <f t="shared" ref="H30" si="14">H31+H32+H33</f>
        <v>0</v>
      </c>
      <c r="I30" s="11">
        <f t="shared" si="12"/>
        <v>0</v>
      </c>
      <c r="J30" s="11">
        <f t="shared" si="12"/>
        <v>0</v>
      </c>
      <c r="K30" s="11">
        <f t="shared" ref="K30" si="15">K31+K32+K33</f>
        <v>0</v>
      </c>
      <c r="L30" s="11">
        <f t="shared" si="12"/>
        <v>0</v>
      </c>
      <c r="M30" s="11">
        <f t="shared" si="12"/>
        <v>0</v>
      </c>
      <c r="N30" s="11">
        <f t="shared" ref="N30" si="16">N31+N32+N33</f>
        <v>0</v>
      </c>
      <c r="O30" s="12">
        <f>C30+I30+L30</f>
        <v>0</v>
      </c>
      <c r="P30" s="12">
        <f>D30+J30+M30</f>
        <v>0</v>
      </c>
      <c r="Q30" s="12">
        <f>E30+K30+N30</f>
        <v>1331</v>
      </c>
    </row>
    <row r="31" spans="1:17" x14ac:dyDescent="0.25">
      <c r="A31" s="24" t="s">
        <v>98</v>
      </c>
      <c r="B31" s="25" t="s">
        <v>56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7">
        <f>C31+I31+L31</f>
        <v>0</v>
      </c>
      <c r="P31" s="27">
        <f>D31+J31+M31</f>
        <v>0</v>
      </c>
      <c r="Q31" s="27">
        <f>E31+K31+N31</f>
        <v>0</v>
      </c>
    </row>
    <row r="32" spans="1:17" x14ac:dyDescent="0.25">
      <c r="A32" s="24" t="s">
        <v>99</v>
      </c>
      <c r="B32" s="25" t="s">
        <v>57</v>
      </c>
      <c r="C32" s="26">
        <v>0</v>
      </c>
      <c r="D32" s="26">
        <v>0</v>
      </c>
      <c r="E32" s="26">
        <v>1331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f>C32+I32+L32</f>
        <v>0</v>
      </c>
      <c r="P32" s="27">
        <f>D32+J32+M32</f>
        <v>0</v>
      </c>
      <c r="Q32" s="27">
        <f>E32+K32+N32</f>
        <v>1331</v>
      </c>
    </row>
    <row r="33" spans="1:17" ht="15.75" thickBot="1" x14ac:dyDescent="0.3">
      <c r="A33" s="28" t="s">
        <v>100</v>
      </c>
      <c r="B33" s="29" t="s">
        <v>58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f>C33+I33+L33</f>
        <v>0</v>
      </c>
      <c r="P33" s="31">
        <f>D33+J33+M33</f>
        <v>0</v>
      </c>
      <c r="Q33" s="31">
        <f>E33+K33+N33</f>
        <v>0</v>
      </c>
    </row>
    <row r="34" spans="1:17" ht="15.75" thickBot="1" x14ac:dyDescent="0.3">
      <c r="A34" s="16" t="s">
        <v>30</v>
      </c>
      <c r="B34" s="17" t="s">
        <v>31</v>
      </c>
      <c r="C34" s="18">
        <f>C25+C23+C18+C30+C27</f>
        <v>336399</v>
      </c>
      <c r="D34" s="18">
        <f>D25+D23+D18+D30+D27</f>
        <v>336399</v>
      </c>
      <c r="E34" s="18">
        <f>E25+E23+E18+E30+E27</f>
        <v>231281</v>
      </c>
      <c r="F34" s="18">
        <f t="shared" ref="F34:M34" si="17">F25+F23+F18+F30</f>
        <v>0</v>
      </c>
      <c r="G34" s="18">
        <f t="shared" si="17"/>
        <v>0</v>
      </c>
      <c r="H34" s="18">
        <f t="shared" ref="H34" si="18">H25+H23+H18+H30</f>
        <v>0</v>
      </c>
      <c r="I34" s="18">
        <f t="shared" si="17"/>
        <v>0</v>
      </c>
      <c r="J34" s="18">
        <f t="shared" si="17"/>
        <v>0</v>
      </c>
      <c r="K34" s="18">
        <f t="shared" ref="K34" si="19">K25+K23+K18+K30</f>
        <v>0</v>
      </c>
      <c r="L34" s="18">
        <f t="shared" si="17"/>
        <v>0</v>
      </c>
      <c r="M34" s="18">
        <f t="shared" si="17"/>
        <v>0</v>
      </c>
      <c r="N34" s="18">
        <f t="shared" ref="N34" si="20">N25+N23+N18+N30</f>
        <v>0</v>
      </c>
      <c r="O34" s="19">
        <f>C34+I34+L34+F34</f>
        <v>336399</v>
      </c>
      <c r="P34" s="19">
        <f>D34+J34+M34+G34</f>
        <v>336399</v>
      </c>
      <c r="Q34" s="19">
        <f>E34+K34+N34+H34</f>
        <v>231281</v>
      </c>
    </row>
    <row r="35" spans="1:17" x14ac:dyDescent="0.2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23"/>
      <c r="Q35" s="23"/>
    </row>
    <row r="36" spans="1:17" x14ac:dyDescent="0.25">
      <c r="A36" s="9" t="s">
        <v>32</v>
      </c>
      <c r="B36" s="10" t="s">
        <v>42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26</v>
      </c>
      <c r="L36" s="11">
        <v>0</v>
      </c>
      <c r="M36" s="11">
        <v>0</v>
      </c>
      <c r="N36" s="11">
        <v>0</v>
      </c>
      <c r="O36" s="12">
        <f>C36+I36+L36</f>
        <v>0</v>
      </c>
      <c r="P36" s="12">
        <f>D36+J36+M36</f>
        <v>0</v>
      </c>
      <c r="Q36" s="12">
        <f>E36+K36+N36</f>
        <v>26</v>
      </c>
    </row>
    <row r="37" spans="1:17" x14ac:dyDescent="0.25">
      <c r="A37" s="9" t="s">
        <v>33</v>
      </c>
      <c r="B37" s="10" t="s">
        <v>43</v>
      </c>
      <c r="C37" s="11">
        <f>215+2000</f>
        <v>2215</v>
      </c>
      <c r="D37" s="11">
        <f>215+2000</f>
        <v>2215</v>
      </c>
      <c r="E37" s="11">
        <v>4462</v>
      </c>
      <c r="F37" s="11">
        <v>3500</v>
      </c>
      <c r="G37" s="11">
        <v>3500</v>
      </c>
      <c r="H37" s="11">
        <v>348</v>
      </c>
      <c r="I37" s="11">
        <f>2343+24</f>
        <v>2367</v>
      </c>
      <c r="J37" s="11">
        <f>2343+24</f>
        <v>2367</v>
      </c>
      <c r="K37" s="11">
        <v>955</v>
      </c>
      <c r="L37" s="11">
        <v>1500</v>
      </c>
      <c r="M37" s="11">
        <v>2000</v>
      </c>
      <c r="N37" s="11">
        <v>1228</v>
      </c>
      <c r="O37" s="12">
        <f>C37+I37+L37+F37</f>
        <v>9582</v>
      </c>
      <c r="P37" s="12">
        <f>D37+J37+M37+G37</f>
        <v>10082</v>
      </c>
      <c r="Q37" s="12">
        <f>E37+K37+N37+H37</f>
        <v>6993</v>
      </c>
    </row>
    <row r="38" spans="1:17" x14ac:dyDescent="0.25">
      <c r="A38" s="24" t="s">
        <v>61</v>
      </c>
      <c r="B38" s="25" t="s">
        <v>59</v>
      </c>
      <c r="C38" s="26">
        <v>0</v>
      </c>
      <c r="D38" s="26">
        <v>0</v>
      </c>
      <c r="E38" s="26">
        <v>743</v>
      </c>
      <c r="F38" s="26">
        <v>0</v>
      </c>
      <c r="G38" s="26">
        <v>0</v>
      </c>
      <c r="H38" s="26">
        <v>0</v>
      </c>
      <c r="I38" s="26">
        <v>2343</v>
      </c>
      <c r="J38" s="26">
        <v>2343</v>
      </c>
      <c r="K38" s="26">
        <v>955</v>
      </c>
      <c r="L38" s="26">
        <v>0</v>
      </c>
      <c r="M38" s="26">
        <v>0</v>
      </c>
      <c r="N38" s="26">
        <v>0</v>
      </c>
      <c r="O38" s="12">
        <f>C38+I38+L38+F38</f>
        <v>2343</v>
      </c>
      <c r="P38" s="12">
        <f>D38+J38+M38+G38</f>
        <v>2343</v>
      </c>
      <c r="Q38" s="12">
        <f>E38+K38+N38+H38</f>
        <v>1698</v>
      </c>
    </row>
    <row r="39" spans="1:17" x14ac:dyDescent="0.25">
      <c r="A39" s="9" t="s">
        <v>34</v>
      </c>
      <c r="B39" s="10" t="s">
        <v>44</v>
      </c>
      <c r="C39" s="11">
        <f>2215+858+300+70</f>
        <v>3443</v>
      </c>
      <c r="D39" s="11">
        <f>2215+858+300+70</f>
        <v>3443</v>
      </c>
      <c r="E39" s="11">
        <v>1572</v>
      </c>
      <c r="F39" s="11">
        <v>0</v>
      </c>
      <c r="G39" s="11">
        <v>0</v>
      </c>
      <c r="H39" s="11">
        <v>0</v>
      </c>
      <c r="I39" s="11">
        <v>484</v>
      </c>
      <c r="J39" s="11">
        <v>484</v>
      </c>
      <c r="K39" s="11">
        <v>0</v>
      </c>
      <c r="L39" s="11">
        <v>0</v>
      </c>
      <c r="M39" s="11">
        <v>0</v>
      </c>
      <c r="N39" s="11">
        <v>0</v>
      </c>
      <c r="O39" s="12">
        <f>C39+I39+L39+F39</f>
        <v>3927</v>
      </c>
      <c r="P39" s="12">
        <f>D39+J39+M39+G39</f>
        <v>3927</v>
      </c>
      <c r="Q39" s="12">
        <f>E39+K39+N39+H39</f>
        <v>1572</v>
      </c>
    </row>
    <row r="40" spans="1:17" x14ac:dyDescent="0.25">
      <c r="A40" s="9" t="s">
        <v>35</v>
      </c>
      <c r="B40" s="10" t="s">
        <v>45</v>
      </c>
      <c r="C40" s="11">
        <v>17439</v>
      </c>
      <c r="D40" s="11">
        <v>17439</v>
      </c>
      <c r="E40" s="11">
        <v>22524</v>
      </c>
      <c r="F40" s="11">
        <v>0</v>
      </c>
      <c r="G40" s="11">
        <v>0</v>
      </c>
      <c r="H40" s="11">
        <v>0</v>
      </c>
      <c r="I40" s="11">
        <v>900</v>
      </c>
      <c r="J40" s="11">
        <v>900</v>
      </c>
      <c r="K40" s="11">
        <v>94</v>
      </c>
      <c r="L40" s="11">
        <v>500</v>
      </c>
      <c r="M40" s="11">
        <v>468</v>
      </c>
      <c r="N40" s="11">
        <v>468</v>
      </c>
      <c r="O40" s="12">
        <f>C40+I40+L40+F40</f>
        <v>18839</v>
      </c>
      <c r="P40" s="12">
        <f>D40+J40+M40+G40</f>
        <v>18807</v>
      </c>
      <c r="Q40" s="12">
        <f>E40+K40+N40+H40</f>
        <v>23086</v>
      </c>
    </row>
    <row r="41" spans="1:17" x14ac:dyDescent="0.25">
      <c r="A41" s="9" t="s">
        <v>36</v>
      </c>
      <c r="B41" s="10" t="s">
        <v>46</v>
      </c>
      <c r="C41" s="11">
        <f t="shared" ref="C41:N41" si="21">C42</f>
        <v>16523</v>
      </c>
      <c r="D41" s="11">
        <f t="shared" si="21"/>
        <v>16523</v>
      </c>
      <c r="E41" s="11">
        <f t="shared" si="21"/>
        <v>15443</v>
      </c>
      <c r="F41" s="11">
        <f t="shared" si="21"/>
        <v>0</v>
      </c>
      <c r="G41" s="11">
        <f t="shared" si="21"/>
        <v>0</v>
      </c>
      <c r="H41" s="11">
        <f t="shared" si="21"/>
        <v>0</v>
      </c>
      <c r="I41" s="11">
        <f t="shared" si="21"/>
        <v>10369</v>
      </c>
      <c r="J41" s="11">
        <f t="shared" si="21"/>
        <v>10369</v>
      </c>
      <c r="K41" s="11">
        <f t="shared" si="21"/>
        <v>7152</v>
      </c>
      <c r="L41" s="11">
        <f t="shared" si="21"/>
        <v>0</v>
      </c>
      <c r="M41" s="11">
        <f t="shared" si="21"/>
        <v>0</v>
      </c>
      <c r="N41" s="11">
        <f t="shared" si="21"/>
        <v>0</v>
      </c>
      <c r="O41" s="12">
        <f>C41+I41+L41+F41</f>
        <v>26892</v>
      </c>
      <c r="P41" s="12">
        <f>D41+J41+M41+G41</f>
        <v>26892</v>
      </c>
      <c r="Q41" s="12">
        <f>E41+K41+N41+H41</f>
        <v>22595</v>
      </c>
    </row>
    <row r="42" spans="1:17" x14ac:dyDescent="0.25">
      <c r="A42" s="24" t="s">
        <v>62</v>
      </c>
      <c r="B42" s="25" t="s">
        <v>60</v>
      </c>
      <c r="C42" s="26">
        <f>16023+500</f>
        <v>16523</v>
      </c>
      <c r="D42" s="26">
        <f>16023+500</f>
        <v>16523</v>
      </c>
      <c r="E42" s="26">
        <v>15443</v>
      </c>
      <c r="F42" s="26">
        <v>0</v>
      </c>
      <c r="G42" s="26">
        <v>0</v>
      </c>
      <c r="H42" s="26">
        <v>0</v>
      </c>
      <c r="I42" s="26">
        <v>10369</v>
      </c>
      <c r="J42" s="26">
        <v>10369</v>
      </c>
      <c r="K42" s="26">
        <v>7152</v>
      </c>
      <c r="L42" s="26">
        <v>0</v>
      </c>
      <c r="M42" s="26">
        <v>0</v>
      </c>
      <c r="N42" s="26">
        <v>0</v>
      </c>
      <c r="O42" s="12">
        <f>C42+I42+L42+F42</f>
        <v>26892</v>
      </c>
      <c r="P42" s="12">
        <f>D42+J42+M42+G42</f>
        <v>26892</v>
      </c>
      <c r="Q42" s="12">
        <f>E42+K42+N42+H42</f>
        <v>22595</v>
      </c>
    </row>
    <row r="43" spans="1:17" x14ac:dyDescent="0.25">
      <c r="A43" s="9" t="s">
        <v>37</v>
      </c>
      <c r="B43" s="10" t="s">
        <v>47</v>
      </c>
      <c r="C43" s="11">
        <f>(C37+C39+C41)*27%+5000*27%-135</f>
        <v>7203.8700000000008</v>
      </c>
      <c r="D43" s="11">
        <f>(D37+D39+D41)*27%+5000*27%-135</f>
        <v>7203.8700000000008</v>
      </c>
      <c r="E43" s="11">
        <v>8528</v>
      </c>
      <c r="F43" s="11">
        <v>0</v>
      </c>
      <c r="G43" s="11">
        <v>0</v>
      </c>
      <c r="H43" s="11">
        <v>0</v>
      </c>
      <c r="I43" s="11">
        <f>(I37+I41+I39)*27%+1</f>
        <v>3570.4</v>
      </c>
      <c r="J43" s="11">
        <f>(J37+J41+J39)*27%+1</f>
        <v>3570.4</v>
      </c>
      <c r="K43" s="11">
        <v>2196</v>
      </c>
      <c r="L43" s="11">
        <v>0</v>
      </c>
      <c r="M43" s="11">
        <v>0</v>
      </c>
      <c r="N43" s="11">
        <v>0</v>
      </c>
      <c r="O43" s="12">
        <f>C43+I43+L43+F43</f>
        <v>10774.27</v>
      </c>
      <c r="P43" s="12">
        <f>D43+J43+M43+G43</f>
        <v>10774.27</v>
      </c>
      <c r="Q43" s="12">
        <f>E43+K43+N43+H43</f>
        <v>10724</v>
      </c>
    </row>
    <row r="44" spans="1:17" x14ac:dyDescent="0.25">
      <c r="A44" s="9" t="s">
        <v>38</v>
      </c>
      <c r="B44" s="10" t="s">
        <v>48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427</v>
      </c>
      <c r="L44" s="11">
        <v>0</v>
      </c>
      <c r="M44" s="11">
        <v>0</v>
      </c>
      <c r="N44" s="11">
        <v>0</v>
      </c>
      <c r="O44" s="12">
        <f>C44+I44+L44+F44</f>
        <v>0</v>
      </c>
      <c r="P44" s="12">
        <f>D44+J44+M44+G44</f>
        <v>0</v>
      </c>
      <c r="Q44" s="12">
        <f>E44+K44+N44+H44</f>
        <v>427</v>
      </c>
    </row>
    <row r="45" spans="1:17" x14ac:dyDescent="0.25">
      <c r="A45" s="9" t="s">
        <v>39</v>
      </c>
      <c r="B45" s="10" t="s">
        <v>49</v>
      </c>
      <c r="C45" s="11">
        <v>4000</v>
      </c>
      <c r="D45" s="11">
        <v>4000</v>
      </c>
      <c r="E45" s="11">
        <v>1042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f>C45+I45+L45+F45</f>
        <v>4000</v>
      </c>
      <c r="P45" s="12">
        <f>D45+J45+M45+G45</f>
        <v>4000</v>
      </c>
      <c r="Q45" s="12">
        <f>E45+K45+N45+H45</f>
        <v>1042</v>
      </c>
    </row>
    <row r="46" spans="1:17" x14ac:dyDescent="0.25">
      <c r="A46" s="9" t="s">
        <v>40</v>
      </c>
      <c r="B46" s="10" t="s">
        <v>50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f>C46+I46+L46+F46</f>
        <v>0</v>
      </c>
      <c r="P46" s="12">
        <f>D46+J46+M46+G46</f>
        <v>0</v>
      </c>
      <c r="Q46" s="12">
        <f>E46+K46+N46+H46</f>
        <v>0</v>
      </c>
    </row>
    <row r="47" spans="1:17" ht="15.75" thickBot="1" x14ac:dyDescent="0.3">
      <c r="A47" s="13" t="s">
        <v>41</v>
      </c>
      <c r="B47" s="14" t="s">
        <v>51</v>
      </c>
      <c r="C47" s="15">
        <v>0</v>
      </c>
      <c r="D47" s="15">
        <v>0</v>
      </c>
      <c r="E47" s="15">
        <v>82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2">
        <f>C47+I47+L47+F47</f>
        <v>0</v>
      </c>
      <c r="P47" s="12">
        <f>D47+J47+M47+G47</f>
        <v>0</v>
      </c>
      <c r="Q47" s="12">
        <f>E47+K47+N47+H47</f>
        <v>82</v>
      </c>
    </row>
    <row r="48" spans="1:17" ht="15.75" thickBot="1" x14ac:dyDescent="0.3">
      <c r="A48" s="16" t="s">
        <v>52</v>
      </c>
      <c r="B48" s="17" t="s">
        <v>53</v>
      </c>
      <c r="C48" s="18">
        <f>C36+C37+C39+C40+C41+C43+C44+C45+C46+C47</f>
        <v>50823.87</v>
      </c>
      <c r="D48" s="18">
        <f>D36+D37+D39+D40+D41+D43+D44+D45+D46+D47</f>
        <v>50823.87</v>
      </c>
      <c r="E48" s="18">
        <f>E36+E37+E39+E40+E41+E43+E44+E45+E46+E47</f>
        <v>53653</v>
      </c>
      <c r="F48" s="18">
        <f>F36+F37+F39+F40+F41+F43+F44+F45+F46+F47</f>
        <v>3500</v>
      </c>
      <c r="G48" s="18">
        <f>G36+G37+G39+G40+G41+G43+G44+G45+G46+G47</f>
        <v>3500</v>
      </c>
      <c r="H48" s="18">
        <f>H36+H37+H39+H40+H41+H43+H44+H45+H46+H47</f>
        <v>348</v>
      </c>
      <c r="I48" s="18">
        <f>I36+I37+I39+I40+I41+I43+I44+I45+I46+I47</f>
        <v>17690.400000000001</v>
      </c>
      <c r="J48" s="18">
        <f>J36+J37+J39+J40+J41+J43+J44+J45+J46+J47</f>
        <v>17690.400000000001</v>
      </c>
      <c r="K48" s="18">
        <f>K36+K37+K39+K40+K41+K43+K44+K45+K46+K47</f>
        <v>10850</v>
      </c>
      <c r="L48" s="18">
        <f>L36+L37+L39+L40+L41+L43+L44+L45+L46+L47</f>
        <v>2000</v>
      </c>
      <c r="M48" s="18">
        <f>M36+M37+M39+M40+M41+M43+M44+M45+M46+M47</f>
        <v>2468</v>
      </c>
      <c r="N48" s="18">
        <f>N36+N37+N39+N40+N41+N43+N44+N45+N46+N47</f>
        <v>1696</v>
      </c>
      <c r="O48" s="19">
        <f>C48+I48+L48+F48</f>
        <v>74014.27</v>
      </c>
      <c r="P48" s="19">
        <f>D48+J48+M48+G48</f>
        <v>74482.27</v>
      </c>
      <c r="Q48" s="19">
        <f>E48+K48+N48+H48</f>
        <v>66547</v>
      </c>
    </row>
    <row r="49" spans="1:17" x14ac:dyDescent="0.2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  <c r="P49" s="23"/>
      <c r="Q49" s="23"/>
    </row>
    <row r="50" spans="1:17" x14ac:dyDescent="0.25">
      <c r="A50" s="9" t="s">
        <v>63</v>
      </c>
      <c r="B50" s="10" t="s">
        <v>110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2">
        <f>C50+I50+L50</f>
        <v>0</v>
      </c>
      <c r="P50" s="12">
        <f>D50+J50+M50</f>
        <v>0</v>
      </c>
      <c r="Q50" s="12">
        <f>E50+K50+N50</f>
        <v>0</v>
      </c>
    </row>
    <row r="51" spans="1:17" x14ac:dyDescent="0.25">
      <c r="A51" s="9" t="s">
        <v>64</v>
      </c>
      <c r="B51" s="10" t="s">
        <v>67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2">
        <f>C51+I51+L51</f>
        <v>0</v>
      </c>
      <c r="P51" s="12">
        <f>D51+J51+M51</f>
        <v>0</v>
      </c>
      <c r="Q51" s="12">
        <f>E51+K51+N51</f>
        <v>0</v>
      </c>
    </row>
    <row r="52" spans="1:17" ht="15.75" thickBot="1" x14ac:dyDescent="0.3">
      <c r="A52" s="13" t="s">
        <v>125</v>
      </c>
      <c r="B52" s="14" t="s">
        <v>68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360</v>
      </c>
      <c r="N52" s="15">
        <v>360</v>
      </c>
      <c r="O52" s="32">
        <v>360</v>
      </c>
      <c r="P52" s="32">
        <f>D52+J52+M52</f>
        <v>360</v>
      </c>
      <c r="Q52" s="32">
        <f>E52+K52+N52</f>
        <v>360</v>
      </c>
    </row>
    <row r="53" spans="1:17" ht="15.75" thickBot="1" x14ac:dyDescent="0.3">
      <c r="A53" s="16" t="s">
        <v>65</v>
      </c>
      <c r="B53" s="17" t="s">
        <v>66</v>
      </c>
      <c r="C53" s="18">
        <f t="shared" ref="C53:M53" si="22">SUM(C50:C52)</f>
        <v>0</v>
      </c>
      <c r="D53" s="18">
        <f t="shared" si="22"/>
        <v>0</v>
      </c>
      <c r="E53" s="18">
        <f t="shared" ref="E53" si="23">SUM(E50:E52)</f>
        <v>0</v>
      </c>
      <c r="F53" s="18">
        <f t="shared" si="22"/>
        <v>0</v>
      </c>
      <c r="G53" s="18">
        <f t="shared" si="22"/>
        <v>0</v>
      </c>
      <c r="H53" s="18">
        <f t="shared" ref="H53" si="24">SUM(H50:H52)</f>
        <v>0</v>
      </c>
      <c r="I53" s="18">
        <f t="shared" si="22"/>
        <v>0</v>
      </c>
      <c r="J53" s="18">
        <f t="shared" si="22"/>
        <v>0</v>
      </c>
      <c r="K53" s="18">
        <f t="shared" ref="K53" si="25">SUM(K50:K52)</f>
        <v>0</v>
      </c>
      <c r="L53" s="18">
        <f t="shared" si="22"/>
        <v>0</v>
      </c>
      <c r="M53" s="18">
        <f t="shared" si="22"/>
        <v>360</v>
      </c>
      <c r="N53" s="18">
        <f t="shared" ref="N53:O53" si="26">SUM(N50:N52)</f>
        <v>360</v>
      </c>
      <c r="O53" s="18">
        <f t="shared" si="26"/>
        <v>360</v>
      </c>
      <c r="P53" s="19">
        <f>D53+J53+M53</f>
        <v>360</v>
      </c>
      <c r="Q53" s="19">
        <f>E53+K53+N53</f>
        <v>360</v>
      </c>
    </row>
    <row r="54" spans="1:17" ht="15.75" thickBot="1" x14ac:dyDescent="0.3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>
        <f>C54+I54+L54</f>
        <v>0</v>
      </c>
      <c r="P54" s="36">
        <f>D54+J54+M54</f>
        <v>0</v>
      </c>
      <c r="Q54" s="36">
        <f>E54+K54+N54</f>
        <v>0</v>
      </c>
    </row>
    <row r="55" spans="1:17" ht="16.5" thickBot="1" x14ac:dyDescent="0.3">
      <c r="A55" s="49" t="s">
        <v>90</v>
      </c>
      <c r="B55" s="50"/>
      <c r="C55" s="37">
        <f>C16+C34+C48+C53</f>
        <v>558676.87</v>
      </c>
      <c r="D55" s="37">
        <f>D16+D34+D48+D53</f>
        <v>576560.87</v>
      </c>
      <c r="E55" s="37">
        <f>E16+E34+E48+E53</f>
        <v>475618</v>
      </c>
      <c r="F55" s="37">
        <f>F16+F34+F48+F53</f>
        <v>3500</v>
      </c>
      <c r="G55" s="37">
        <f>G16+G34+G48+G53</f>
        <v>3500</v>
      </c>
      <c r="H55" s="37">
        <f>H16+H34+H48+H53</f>
        <v>348</v>
      </c>
      <c r="I55" s="37">
        <f>I16+I34+I48+I53</f>
        <v>17690.400000000001</v>
      </c>
      <c r="J55" s="37">
        <f>J16+J34+J48+J53</f>
        <v>17690.400000000001</v>
      </c>
      <c r="K55" s="37">
        <f>K16+K34+K48+K53</f>
        <v>10850</v>
      </c>
      <c r="L55" s="37">
        <f>L16+L34+L48+L53</f>
        <v>2000</v>
      </c>
      <c r="M55" s="37">
        <f>M16+M34+M48+M53</f>
        <v>2828</v>
      </c>
      <c r="N55" s="37">
        <f>N16+N34+N48+N53</f>
        <v>2056</v>
      </c>
      <c r="O55" s="38">
        <f>C55+I55+L55+F55</f>
        <v>581867.27</v>
      </c>
      <c r="P55" s="38">
        <f>D55+J55+M55+G55</f>
        <v>600579.27</v>
      </c>
      <c r="Q55" s="38">
        <f>E55+K55+N55+H55</f>
        <v>488872</v>
      </c>
    </row>
    <row r="56" spans="1:17" x14ac:dyDescent="0.2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  <c r="P56" s="23"/>
      <c r="Q56" s="23"/>
    </row>
    <row r="57" spans="1:17" x14ac:dyDescent="0.25">
      <c r="A57" s="9" t="s">
        <v>69</v>
      </c>
      <c r="B57" s="10" t="s">
        <v>81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f>C57+I57+L57</f>
        <v>0</v>
      </c>
      <c r="P57" s="12">
        <f>D57+J57+M57</f>
        <v>0</v>
      </c>
      <c r="Q57" s="12">
        <f>E57+K57+N57</f>
        <v>0</v>
      </c>
    </row>
    <row r="58" spans="1:17" x14ac:dyDescent="0.25">
      <c r="A58" s="9" t="s">
        <v>70</v>
      </c>
      <c r="B58" s="10" t="s">
        <v>82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2">
        <f>C58+I58+L58</f>
        <v>0</v>
      </c>
      <c r="P58" s="12">
        <f>D58+J58+M58</f>
        <v>0</v>
      </c>
      <c r="Q58" s="12">
        <f>E58+K58+N58</f>
        <v>0</v>
      </c>
    </row>
    <row r="59" spans="1:17" x14ac:dyDescent="0.25">
      <c r="A59" s="9" t="s">
        <v>71</v>
      </c>
      <c r="B59" s="10" t="s">
        <v>83</v>
      </c>
      <c r="C59" s="11">
        <v>0</v>
      </c>
      <c r="D59" s="11">
        <v>12205</v>
      </c>
      <c r="E59" s="11">
        <v>12205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2">
        <f>C59+I59+L59</f>
        <v>0</v>
      </c>
      <c r="P59" s="12">
        <f>D59+J59+M59</f>
        <v>12205</v>
      </c>
      <c r="Q59" s="12">
        <f>E59+K59+N59</f>
        <v>12205</v>
      </c>
    </row>
    <row r="60" spans="1:17" x14ac:dyDescent="0.25">
      <c r="A60" s="9" t="s">
        <v>72</v>
      </c>
      <c r="B60" s="10" t="s">
        <v>84</v>
      </c>
      <c r="C60" s="11">
        <v>0</v>
      </c>
      <c r="D60" s="11">
        <v>7059</v>
      </c>
      <c r="E60" s="11">
        <v>7059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2">
        <f>C60+I60+L60</f>
        <v>0</v>
      </c>
      <c r="P60" s="12">
        <f>D60+J60+M60</f>
        <v>7059</v>
      </c>
      <c r="Q60" s="12">
        <f>E60+K60+N60</f>
        <v>7059</v>
      </c>
    </row>
    <row r="61" spans="1:17" x14ac:dyDescent="0.25">
      <c r="A61" s="9" t="s">
        <v>73</v>
      </c>
      <c r="B61" s="10" t="s">
        <v>85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2">
        <f>C61+I61+L61</f>
        <v>0</v>
      </c>
      <c r="P61" s="12">
        <f>D61+J61+M61</f>
        <v>0</v>
      </c>
      <c r="Q61" s="12">
        <f>E61+K61+N61</f>
        <v>0</v>
      </c>
    </row>
    <row r="62" spans="1:17" x14ac:dyDescent="0.25">
      <c r="A62" s="9" t="s">
        <v>74</v>
      </c>
      <c r="B62" s="10" t="s">
        <v>87</v>
      </c>
      <c r="C62" s="11">
        <f>-(I62+L62+F62)</f>
        <v>-204288</v>
      </c>
      <c r="D62" s="11">
        <v>-200273</v>
      </c>
      <c r="E62" s="11">
        <v>-187438</v>
      </c>
      <c r="F62" s="11">
        <v>90603</v>
      </c>
      <c r="G62" s="11">
        <v>86250</v>
      </c>
      <c r="H62" s="11">
        <v>82342</v>
      </c>
      <c r="I62" s="11">
        <v>99193</v>
      </c>
      <c r="J62" s="11">
        <v>99601</v>
      </c>
      <c r="K62" s="11">
        <v>91050</v>
      </c>
      <c r="L62" s="11">
        <v>14492</v>
      </c>
      <c r="M62" s="11">
        <v>14422</v>
      </c>
      <c r="N62" s="11">
        <v>14046</v>
      </c>
      <c r="O62" s="12">
        <f>C62+I62+L62+F62</f>
        <v>0</v>
      </c>
      <c r="P62" s="12">
        <f>D62+J62+M62+G62</f>
        <v>0</v>
      </c>
      <c r="Q62" s="12">
        <f>E62+K62+N62+H62</f>
        <v>0</v>
      </c>
    </row>
    <row r="63" spans="1:17" x14ac:dyDescent="0.25">
      <c r="A63" s="9" t="s">
        <v>75</v>
      </c>
      <c r="B63" s="10" t="s">
        <v>127</v>
      </c>
      <c r="C63" s="11">
        <v>0</v>
      </c>
      <c r="D63" s="11">
        <v>250000</v>
      </c>
      <c r="E63" s="11">
        <v>385127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2">
        <f>C63+I63+L63</f>
        <v>0</v>
      </c>
      <c r="P63" s="12">
        <f>D63+J63+M63</f>
        <v>250000</v>
      </c>
      <c r="Q63" s="12">
        <f>E63+K63+N63</f>
        <v>385127</v>
      </c>
    </row>
    <row r="64" spans="1:17" x14ac:dyDescent="0.25">
      <c r="A64" s="9" t="s">
        <v>76</v>
      </c>
      <c r="B64" s="10" t="s">
        <v>86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2">
        <f>C64+I64+L64</f>
        <v>0</v>
      </c>
      <c r="P64" s="12">
        <f>D64+J64+M64</f>
        <v>0</v>
      </c>
      <c r="Q64" s="12">
        <f>E64+K64+N64</f>
        <v>0</v>
      </c>
    </row>
    <row r="65" spans="1:17" x14ac:dyDescent="0.25">
      <c r="A65" s="9" t="s">
        <v>77</v>
      </c>
      <c r="B65" s="10" t="s">
        <v>80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2">
        <f>C65+I65+L65</f>
        <v>0</v>
      </c>
      <c r="P65" s="12">
        <f>D65+J65+M65</f>
        <v>0</v>
      </c>
      <c r="Q65" s="12">
        <f>E65+K65+N65</f>
        <v>0</v>
      </c>
    </row>
    <row r="66" spans="1:17" ht="15.75" thickBot="1" x14ac:dyDescent="0.3">
      <c r="A66" s="13" t="s">
        <v>78</v>
      </c>
      <c r="B66" s="14" t="s">
        <v>79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32">
        <f>C66+I66+L66</f>
        <v>0</v>
      </c>
      <c r="P66" s="32">
        <f>D66+J66+M66</f>
        <v>0</v>
      </c>
      <c r="Q66" s="32">
        <f>E66+K66+N66</f>
        <v>0</v>
      </c>
    </row>
    <row r="67" spans="1:17" ht="15.75" thickBot="1" x14ac:dyDescent="0.3">
      <c r="A67" s="16" t="s">
        <v>88</v>
      </c>
      <c r="B67" s="17" t="s">
        <v>89</v>
      </c>
      <c r="C67" s="18">
        <f t="shared" ref="C67:M67" si="27">SUM(C57:C66)</f>
        <v>-204288</v>
      </c>
      <c r="D67" s="18">
        <f t="shared" si="27"/>
        <v>68991</v>
      </c>
      <c r="E67" s="18">
        <f t="shared" ref="E67" si="28">SUM(E57:E66)</f>
        <v>216953</v>
      </c>
      <c r="F67" s="18">
        <f t="shared" si="27"/>
        <v>90603</v>
      </c>
      <c r="G67" s="18">
        <f t="shared" si="27"/>
        <v>86250</v>
      </c>
      <c r="H67" s="18">
        <f t="shared" ref="H67" si="29">SUM(H57:H66)</f>
        <v>82342</v>
      </c>
      <c r="I67" s="18">
        <f t="shared" si="27"/>
        <v>99193</v>
      </c>
      <c r="J67" s="18">
        <f t="shared" si="27"/>
        <v>99601</v>
      </c>
      <c r="K67" s="18">
        <f t="shared" ref="K67" si="30">SUM(K57:K66)</f>
        <v>91050</v>
      </c>
      <c r="L67" s="18">
        <f t="shared" si="27"/>
        <v>14492</v>
      </c>
      <c r="M67" s="18">
        <f t="shared" si="27"/>
        <v>14422</v>
      </c>
      <c r="N67" s="18">
        <f t="shared" ref="N67" si="31">SUM(N57:N66)</f>
        <v>14046</v>
      </c>
      <c r="O67" s="19">
        <f>C67+I67+L67+F67</f>
        <v>0</v>
      </c>
      <c r="P67" s="19">
        <f>D67+J67+M67+G67</f>
        <v>269264</v>
      </c>
      <c r="Q67" s="19">
        <f>E67+K67+N67+H67</f>
        <v>404391</v>
      </c>
    </row>
    <row r="68" spans="1:17" ht="15.75" thickBot="1" x14ac:dyDescent="0.3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6"/>
      <c r="P68" s="36"/>
      <c r="Q68" s="36"/>
    </row>
    <row r="69" spans="1:17" ht="16.5" thickBot="1" x14ac:dyDescent="0.3">
      <c r="A69" s="51" t="s">
        <v>91</v>
      </c>
      <c r="B69" s="52"/>
      <c r="C69" s="37">
        <f t="shared" ref="C69:M69" si="32">C55+C67</f>
        <v>354388.87</v>
      </c>
      <c r="D69" s="37">
        <f t="shared" si="32"/>
        <v>645551.87</v>
      </c>
      <c r="E69" s="37">
        <f t="shared" ref="E69" si="33">E55+E67</f>
        <v>692571</v>
      </c>
      <c r="F69" s="37">
        <f t="shared" si="32"/>
        <v>94103</v>
      </c>
      <c r="G69" s="37">
        <f t="shared" si="32"/>
        <v>89750</v>
      </c>
      <c r="H69" s="37">
        <f t="shared" ref="H69" si="34">H55+H67</f>
        <v>82690</v>
      </c>
      <c r="I69" s="37">
        <f t="shared" si="32"/>
        <v>116883.4</v>
      </c>
      <c r="J69" s="37">
        <f t="shared" si="32"/>
        <v>117291.4</v>
      </c>
      <c r="K69" s="37">
        <f t="shared" ref="K69" si="35">K55+K67</f>
        <v>101900</v>
      </c>
      <c r="L69" s="37">
        <f t="shared" si="32"/>
        <v>16492</v>
      </c>
      <c r="M69" s="37">
        <f t="shared" si="32"/>
        <v>17250</v>
      </c>
      <c r="N69" s="37">
        <f t="shared" ref="N69" si="36">N55+N67</f>
        <v>16102</v>
      </c>
      <c r="O69" s="38">
        <f>C69+I69+L69+F69</f>
        <v>581867.27</v>
      </c>
      <c r="P69" s="38">
        <f>D69+J69+M69+G69</f>
        <v>869843.27</v>
      </c>
      <c r="Q69" s="38">
        <f>E69+K69+N69+H69</f>
        <v>893263</v>
      </c>
    </row>
    <row r="70" spans="1:17" x14ac:dyDescent="0.25">
      <c r="A70" s="44" t="s">
        <v>126</v>
      </c>
    </row>
  </sheetData>
  <mergeCells count="12">
    <mergeCell ref="Q4:Q5"/>
    <mergeCell ref="A2:Q2"/>
    <mergeCell ref="L4:N4"/>
    <mergeCell ref="I4:K4"/>
    <mergeCell ref="F4:H4"/>
    <mergeCell ref="C4:E4"/>
    <mergeCell ref="P4:P5"/>
    <mergeCell ref="O4:O5"/>
    <mergeCell ref="A55:B55"/>
    <mergeCell ref="A69:B69"/>
    <mergeCell ref="B4:B5"/>
    <mergeCell ref="A4:A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3.sz.m.-műk.bev.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2016-01-25T14:25:07Z</cp:lastPrinted>
  <dcterms:created xsi:type="dcterms:W3CDTF">2014-02-09T08:54:17Z</dcterms:created>
  <dcterms:modified xsi:type="dcterms:W3CDTF">2017-04-22T21:49:20Z</dcterms:modified>
</cp:coreProperties>
</file>