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BCFA67D0-DE18-4A99-BE31-78D7978BD79D}" xr6:coauthVersionLast="43" xr6:coauthVersionMax="43" xr10:uidLastSave="{00000000-0000-0000-0000-000000000000}"/>
  <bookViews>
    <workbookView xWindow="-120" yWindow="-120" windowWidth="24240" windowHeight="13740" firstSheet="2" activeTab="2" xr2:uid="{00000000-000D-0000-FFFF-FFFF00000000}"/>
  </bookViews>
  <sheets>
    <sheet name="7.sz.m.-műk.-felh.kiad.fel." sheetId="1" r:id="rId1"/>
    <sheet name="7.1.sz.m.-műk.-felh.kiad.köt." sheetId="4" r:id="rId2"/>
    <sheet name="7.1.1.sz.m.-műk.-felh.k.köt Önk" sheetId="10" r:id="rId3"/>
    <sheet name="7.1.2.sz.m.-műk.-felh.k.köt PH" sheetId="11" r:id="rId4"/>
    <sheet name="7.1.3.sz.m.-műk.-felh.k.köt Ovi" sheetId="12" r:id="rId5"/>
    <sheet name="7.1.4.sz.m.-műk.-felh.k.köt MH" sheetId="14" r:id="rId6"/>
    <sheet name="7.2.sz.m.-műk.-felh.kiad.önk.v." sheetId="9" r:id="rId7"/>
    <sheet name="7.2.1.sz.m.-műk.-felh.k.önk.v." sheetId="13" r:id="rId8"/>
    <sheet name="Munka3" sheetId="3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9" i="13" l="1"/>
  <c r="J26" i="4"/>
  <c r="K25" i="4"/>
  <c r="I9" i="14" l="1"/>
  <c r="I8" i="14"/>
  <c r="I7" i="14"/>
  <c r="I25" i="14"/>
  <c r="G9" i="12"/>
  <c r="G7" i="12"/>
  <c r="J7" i="11"/>
  <c r="J9" i="11"/>
  <c r="I26" i="10"/>
  <c r="AB26" i="10"/>
  <c r="AB25" i="10"/>
  <c r="I25" i="10"/>
  <c r="AA9" i="10"/>
  <c r="AA11" i="10"/>
  <c r="AA8" i="10"/>
  <c r="AB11" i="10"/>
  <c r="AB8" i="10"/>
  <c r="AB7" i="10"/>
  <c r="AA7" i="10"/>
  <c r="M9" i="10"/>
  <c r="M12" i="10" s="1"/>
  <c r="M23" i="10" s="1"/>
  <c r="M37" i="10"/>
  <c r="M28" i="10"/>
  <c r="M21" i="10"/>
  <c r="AB10" i="10"/>
  <c r="D34" i="10"/>
  <c r="D18" i="10"/>
  <c r="AB18" i="10" s="1"/>
  <c r="K8" i="4"/>
  <c r="AA10" i="10" l="1"/>
  <c r="AB9" i="10"/>
  <c r="M39" i="10"/>
  <c r="M41" i="10" s="1"/>
  <c r="X11" i="13"/>
  <c r="Y11" i="13"/>
  <c r="Y27" i="13"/>
  <c r="X27" i="13"/>
  <c r="T37" i="13"/>
  <c r="T28" i="13"/>
  <c r="T21" i="13"/>
  <c r="T12" i="13"/>
  <c r="I12" i="14"/>
  <c r="K37" i="14"/>
  <c r="J37" i="14"/>
  <c r="I37" i="14"/>
  <c r="H37" i="14"/>
  <c r="L36" i="14"/>
  <c r="L35" i="14"/>
  <c r="L34" i="14"/>
  <c r="L33" i="14"/>
  <c r="L32" i="14"/>
  <c r="L31" i="14"/>
  <c r="L30" i="14"/>
  <c r="K28" i="14"/>
  <c r="J28" i="14"/>
  <c r="I28" i="14"/>
  <c r="H28" i="14"/>
  <c r="L27" i="14"/>
  <c r="L26" i="14"/>
  <c r="L25" i="14"/>
  <c r="K21" i="14"/>
  <c r="J21" i="14"/>
  <c r="I21" i="14"/>
  <c r="H21" i="14"/>
  <c r="L20" i="14"/>
  <c r="L19" i="14"/>
  <c r="L18" i="14"/>
  <c r="L17" i="14"/>
  <c r="L16" i="14"/>
  <c r="L15" i="14"/>
  <c r="L14" i="14"/>
  <c r="K12" i="14"/>
  <c r="J12" i="14"/>
  <c r="J23" i="14" s="1"/>
  <c r="H12" i="14"/>
  <c r="L11" i="14"/>
  <c r="L10" i="14"/>
  <c r="L9" i="14"/>
  <c r="L8" i="14"/>
  <c r="L7" i="14"/>
  <c r="F37" i="14"/>
  <c r="E37" i="14"/>
  <c r="D37" i="14"/>
  <c r="C37" i="14"/>
  <c r="G36" i="14"/>
  <c r="G35" i="14"/>
  <c r="G34" i="14"/>
  <c r="G33" i="14"/>
  <c r="G32" i="14"/>
  <c r="G31" i="14"/>
  <c r="G30" i="14"/>
  <c r="F28" i="14"/>
  <c r="E28" i="14"/>
  <c r="D28" i="14"/>
  <c r="D39" i="14" s="1"/>
  <c r="C28" i="14"/>
  <c r="G27" i="14"/>
  <c r="G26" i="14"/>
  <c r="G25" i="14"/>
  <c r="F21" i="14"/>
  <c r="E21" i="14"/>
  <c r="E23" i="14" s="1"/>
  <c r="D21" i="14"/>
  <c r="C21" i="14"/>
  <c r="G20" i="14"/>
  <c r="G19" i="14"/>
  <c r="G18" i="14"/>
  <c r="G17" i="14"/>
  <c r="G16" i="14"/>
  <c r="G15" i="14"/>
  <c r="G14" i="14"/>
  <c r="G21" i="14" s="1"/>
  <c r="F12" i="14"/>
  <c r="E12" i="14"/>
  <c r="D12" i="14"/>
  <c r="C12" i="14"/>
  <c r="G11" i="14"/>
  <c r="G10" i="14"/>
  <c r="G9" i="14"/>
  <c r="G8" i="14"/>
  <c r="G7" i="14"/>
  <c r="F39" i="14" l="1"/>
  <c r="L21" i="14"/>
  <c r="L28" i="14"/>
  <c r="G37" i="14"/>
  <c r="H23" i="14"/>
  <c r="G12" i="14"/>
  <c r="C23" i="14"/>
  <c r="C39" i="14"/>
  <c r="C41" i="14" s="1"/>
  <c r="K39" i="14"/>
  <c r="G23" i="14"/>
  <c r="D23" i="14"/>
  <c r="D41" i="14" s="1"/>
  <c r="H39" i="14"/>
  <c r="H41" i="14" s="1"/>
  <c r="T23" i="13"/>
  <c r="E39" i="14"/>
  <c r="E41" i="14" s="1"/>
  <c r="J41" i="14"/>
  <c r="K23" i="14"/>
  <c r="K41" i="14" s="1"/>
  <c r="L37" i="14"/>
  <c r="I39" i="14"/>
  <c r="T39" i="13"/>
  <c r="T41" i="13" s="1"/>
  <c r="F23" i="14"/>
  <c r="F41" i="14" s="1"/>
  <c r="G28" i="14"/>
  <c r="J39" i="14"/>
  <c r="L12" i="14"/>
  <c r="L23" i="14" s="1"/>
  <c r="I23" i="14"/>
  <c r="G39" i="14" l="1"/>
  <c r="G41" i="14" s="1"/>
  <c r="L39" i="14"/>
  <c r="I41" i="14"/>
  <c r="L41" i="14"/>
  <c r="G8" i="12"/>
  <c r="Y9" i="13" l="1"/>
  <c r="G37" i="13"/>
  <c r="G28" i="13"/>
  <c r="G39" i="13" s="1"/>
  <c r="G21" i="13"/>
  <c r="G12" i="13"/>
  <c r="I37" i="12"/>
  <c r="H37" i="12"/>
  <c r="H39" i="12" s="1"/>
  <c r="G37" i="12"/>
  <c r="J37" i="12" s="1"/>
  <c r="J36" i="12"/>
  <c r="J35" i="12"/>
  <c r="J34" i="12"/>
  <c r="J33" i="12"/>
  <c r="J32" i="12"/>
  <c r="J31" i="12"/>
  <c r="J30" i="12"/>
  <c r="I28" i="12"/>
  <c r="H28" i="12"/>
  <c r="G28" i="12"/>
  <c r="J27" i="12"/>
  <c r="J26" i="12"/>
  <c r="J25" i="12"/>
  <c r="I21" i="12"/>
  <c r="H21" i="12"/>
  <c r="G21" i="12"/>
  <c r="J20" i="12"/>
  <c r="J19" i="12"/>
  <c r="J18" i="12"/>
  <c r="J17" i="12"/>
  <c r="J16" i="12"/>
  <c r="J15" i="12"/>
  <c r="J14" i="12"/>
  <c r="I12" i="12"/>
  <c r="H12" i="12"/>
  <c r="G12" i="12"/>
  <c r="J11" i="12"/>
  <c r="J10" i="12"/>
  <c r="J9" i="12"/>
  <c r="J8" i="12"/>
  <c r="J7" i="12"/>
  <c r="G7" i="11"/>
  <c r="K7" i="11" s="1"/>
  <c r="K25" i="11"/>
  <c r="K9" i="11"/>
  <c r="K8" i="11"/>
  <c r="J37" i="11"/>
  <c r="J39" i="11" s="1"/>
  <c r="J28" i="11"/>
  <c r="J21" i="11"/>
  <c r="J12" i="11"/>
  <c r="I37" i="11"/>
  <c r="I39" i="11" s="1"/>
  <c r="H37" i="11"/>
  <c r="G37" i="11"/>
  <c r="K36" i="11"/>
  <c r="K35" i="11"/>
  <c r="K34" i="11"/>
  <c r="K33" i="11"/>
  <c r="K32" i="11"/>
  <c r="K31" i="11"/>
  <c r="K30" i="11"/>
  <c r="I28" i="11"/>
  <c r="H28" i="11"/>
  <c r="G28" i="11"/>
  <c r="K27" i="11"/>
  <c r="K26" i="11"/>
  <c r="I21" i="11"/>
  <c r="I23" i="11" s="1"/>
  <c r="H21" i="11"/>
  <c r="G21" i="11"/>
  <c r="K20" i="11"/>
  <c r="K19" i="11"/>
  <c r="K18" i="11"/>
  <c r="K17" i="11"/>
  <c r="K16" i="11"/>
  <c r="K15" i="11"/>
  <c r="K14" i="11"/>
  <c r="I12" i="11"/>
  <c r="H12" i="11"/>
  <c r="K11" i="11"/>
  <c r="K10" i="11"/>
  <c r="S37" i="10"/>
  <c r="S28" i="10"/>
  <c r="S21" i="10"/>
  <c r="S12" i="10"/>
  <c r="AA26" i="10"/>
  <c r="AA25" i="10"/>
  <c r="I37" i="10"/>
  <c r="I28" i="10"/>
  <c r="I21" i="10"/>
  <c r="I12" i="10"/>
  <c r="AB34" i="10"/>
  <c r="AA34" i="10"/>
  <c r="AA18" i="10"/>
  <c r="D37" i="10"/>
  <c r="D28" i="10"/>
  <c r="D21" i="10"/>
  <c r="D12" i="10"/>
  <c r="K37" i="10"/>
  <c r="K28" i="10"/>
  <c r="K21" i="10"/>
  <c r="K12" i="10"/>
  <c r="X40" i="13"/>
  <c r="Y40" i="13" s="1"/>
  <c r="X38" i="13"/>
  <c r="Y38" i="13" s="1"/>
  <c r="W37" i="13"/>
  <c r="V37" i="13"/>
  <c r="U37" i="13"/>
  <c r="S37" i="13"/>
  <c r="R37" i="13"/>
  <c r="Q37" i="13"/>
  <c r="P37" i="13"/>
  <c r="O37" i="13"/>
  <c r="O39" i="13" s="1"/>
  <c r="N37" i="13"/>
  <c r="M37" i="13"/>
  <c r="L37" i="13"/>
  <c r="K37" i="13"/>
  <c r="K39" i="13" s="1"/>
  <c r="J37" i="13"/>
  <c r="I37" i="13"/>
  <c r="H37" i="13"/>
  <c r="F37" i="13"/>
  <c r="F39" i="13" s="1"/>
  <c r="E37" i="13"/>
  <c r="D37" i="13"/>
  <c r="C37" i="13"/>
  <c r="X36" i="13"/>
  <c r="Y36" i="13" s="1"/>
  <c r="X35" i="13"/>
  <c r="Y35" i="13" s="1"/>
  <c r="X34" i="13"/>
  <c r="Y34" i="13" s="1"/>
  <c r="X33" i="13"/>
  <c r="Y33" i="13" s="1"/>
  <c r="X32" i="13"/>
  <c r="Y32" i="13" s="1"/>
  <c r="X31" i="13"/>
  <c r="Y31" i="13" s="1"/>
  <c r="X30" i="13"/>
  <c r="Y30" i="13" s="1"/>
  <c r="X29" i="13"/>
  <c r="Y29" i="13" s="1"/>
  <c r="W28" i="13"/>
  <c r="V28" i="13"/>
  <c r="U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F28" i="13"/>
  <c r="E28" i="13"/>
  <c r="D28" i="13"/>
  <c r="C28" i="13"/>
  <c r="X26" i="13"/>
  <c r="Y26" i="13" s="1"/>
  <c r="X25" i="13"/>
  <c r="Y25" i="13" s="1"/>
  <c r="X24" i="13"/>
  <c r="Y24" i="13" s="1"/>
  <c r="X22" i="13"/>
  <c r="Y22" i="13" s="1"/>
  <c r="W21" i="13"/>
  <c r="W23" i="13" s="1"/>
  <c r="V21" i="13"/>
  <c r="U21" i="13"/>
  <c r="U23" i="13" s="1"/>
  <c r="S21" i="13"/>
  <c r="R21" i="13"/>
  <c r="R23" i="13" s="1"/>
  <c r="Q21" i="13"/>
  <c r="P21" i="13"/>
  <c r="P23" i="13" s="1"/>
  <c r="O21" i="13"/>
  <c r="N21" i="13"/>
  <c r="N23" i="13" s="1"/>
  <c r="M21" i="13"/>
  <c r="L21" i="13"/>
  <c r="L23" i="13" s="1"/>
  <c r="K21" i="13"/>
  <c r="J21" i="13"/>
  <c r="J23" i="13" s="1"/>
  <c r="I21" i="13"/>
  <c r="H21" i="13"/>
  <c r="H23" i="13" s="1"/>
  <c r="F21" i="13"/>
  <c r="E21" i="13"/>
  <c r="E23" i="13" s="1"/>
  <c r="D21" i="13"/>
  <c r="C21" i="13"/>
  <c r="C23" i="13" s="1"/>
  <c r="X20" i="13"/>
  <c r="Y20" i="13" s="1"/>
  <c r="X19" i="13"/>
  <c r="Y19" i="13" s="1"/>
  <c r="X18" i="13"/>
  <c r="Y18" i="13" s="1"/>
  <c r="X17" i="13"/>
  <c r="Y17" i="13" s="1"/>
  <c r="X16" i="13"/>
  <c r="X15" i="13"/>
  <c r="Y15" i="13" s="1"/>
  <c r="X14" i="13"/>
  <c r="Y14" i="13" s="1"/>
  <c r="X13" i="13"/>
  <c r="Y13" i="13" s="1"/>
  <c r="W12" i="13"/>
  <c r="V12" i="13"/>
  <c r="U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F12" i="13"/>
  <c r="E12" i="13"/>
  <c r="D12" i="13"/>
  <c r="C12" i="13"/>
  <c r="X10" i="13"/>
  <c r="Y10" i="13" s="1"/>
  <c r="X8" i="13"/>
  <c r="Y8" i="13" s="1"/>
  <c r="X7" i="13"/>
  <c r="E37" i="12"/>
  <c r="D37" i="12"/>
  <c r="C37" i="12"/>
  <c r="F36" i="12"/>
  <c r="F35" i="12"/>
  <c r="F34" i="12"/>
  <c r="F33" i="12"/>
  <c r="F32" i="12"/>
  <c r="F31" i="12"/>
  <c r="F30" i="12"/>
  <c r="E28" i="12"/>
  <c r="D28" i="12"/>
  <c r="C28" i="12"/>
  <c r="F27" i="12"/>
  <c r="F26" i="12"/>
  <c r="F25" i="12"/>
  <c r="E21" i="12"/>
  <c r="D21" i="12"/>
  <c r="C21" i="12"/>
  <c r="F20" i="12"/>
  <c r="F19" i="12"/>
  <c r="F18" i="12"/>
  <c r="F17" i="12"/>
  <c r="F16" i="12"/>
  <c r="F15" i="12"/>
  <c r="F14" i="12"/>
  <c r="E12" i="12"/>
  <c r="D12" i="12"/>
  <c r="C12" i="12"/>
  <c r="F11" i="12"/>
  <c r="F10" i="12"/>
  <c r="F9" i="12"/>
  <c r="F8" i="12"/>
  <c r="F7" i="12"/>
  <c r="E37" i="11"/>
  <c r="D37" i="11"/>
  <c r="C37" i="11"/>
  <c r="F36" i="11"/>
  <c r="F35" i="11"/>
  <c r="F34" i="11"/>
  <c r="F33" i="11"/>
  <c r="F32" i="11"/>
  <c r="F31" i="11"/>
  <c r="F30" i="11"/>
  <c r="E28" i="11"/>
  <c r="D28" i="11"/>
  <c r="C28" i="11"/>
  <c r="F27" i="11"/>
  <c r="F26" i="11"/>
  <c r="F25" i="11"/>
  <c r="E21" i="11"/>
  <c r="D21" i="11"/>
  <c r="C21" i="11"/>
  <c r="F20" i="11"/>
  <c r="F19" i="11"/>
  <c r="F18" i="11"/>
  <c r="F17" i="11"/>
  <c r="F16" i="11"/>
  <c r="F15" i="11"/>
  <c r="F14" i="11"/>
  <c r="E12" i="11"/>
  <c r="D12" i="11"/>
  <c r="C12" i="11"/>
  <c r="F11" i="11"/>
  <c r="F10" i="11"/>
  <c r="F9" i="11"/>
  <c r="F8" i="11"/>
  <c r="F7" i="11"/>
  <c r="AA40" i="10"/>
  <c r="AB40" i="10" s="1"/>
  <c r="AA38" i="10"/>
  <c r="AB38" i="10" s="1"/>
  <c r="Z37" i="10"/>
  <c r="Y37" i="10"/>
  <c r="X37" i="10"/>
  <c r="W37" i="10"/>
  <c r="V37" i="10"/>
  <c r="U37" i="10"/>
  <c r="T37" i="10"/>
  <c r="R37" i="10"/>
  <c r="Q37" i="10"/>
  <c r="P37" i="10"/>
  <c r="O37" i="10"/>
  <c r="N37" i="10"/>
  <c r="L37" i="10"/>
  <c r="J37" i="10"/>
  <c r="H37" i="10"/>
  <c r="G37" i="10"/>
  <c r="F37" i="10"/>
  <c r="E37" i="10"/>
  <c r="C37" i="10"/>
  <c r="AA36" i="10"/>
  <c r="AB36" i="10" s="1"/>
  <c r="AA35" i="10"/>
  <c r="AB35" i="10" s="1"/>
  <c r="AA33" i="10"/>
  <c r="AB33" i="10" s="1"/>
  <c r="AA32" i="10"/>
  <c r="AB32" i="10" s="1"/>
  <c r="AA31" i="10"/>
  <c r="AB31" i="10" s="1"/>
  <c r="AA30" i="10"/>
  <c r="AB30" i="10" s="1"/>
  <c r="AA29" i="10"/>
  <c r="AB29" i="10" s="1"/>
  <c r="Z28" i="10"/>
  <c r="Y28" i="10"/>
  <c r="X28" i="10"/>
  <c r="W28" i="10"/>
  <c r="V28" i="10"/>
  <c r="U28" i="10"/>
  <c r="T28" i="10"/>
  <c r="R28" i="10"/>
  <c r="Q28" i="10"/>
  <c r="P28" i="10"/>
  <c r="O28" i="10"/>
  <c r="N28" i="10"/>
  <c r="L28" i="10"/>
  <c r="J28" i="10"/>
  <c r="H28" i="10"/>
  <c r="G28" i="10"/>
  <c r="F28" i="10"/>
  <c r="E28" i="10"/>
  <c r="C28" i="10"/>
  <c r="AA27" i="10"/>
  <c r="AB27" i="10" s="1"/>
  <c r="AA24" i="10"/>
  <c r="AB24" i="10" s="1"/>
  <c r="AA22" i="10"/>
  <c r="AB22" i="10" s="1"/>
  <c r="Z21" i="10"/>
  <c r="Y21" i="10"/>
  <c r="X21" i="10"/>
  <c r="W21" i="10"/>
  <c r="V21" i="10"/>
  <c r="U21" i="10"/>
  <c r="T21" i="10"/>
  <c r="R21" i="10"/>
  <c r="Q21" i="10"/>
  <c r="P21" i="10"/>
  <c r="O21" i="10"/>
  <c r="N21" i="10"/>
  <c r="L21" i="10"/>
  <c r="J21" i="10"/>
  <c r="H21" i="10"/>
  <c r="G21" i="10"/>
  <c r="F21" i="10"/>
  <c r="E21" i="10"/>
  <c r="C21" i="10"/>
  <c r="AA20" i="10"/>
  <c r="AB20" i="10" s="1"/>
  <c r="AA19" i="10"/>
  <c r="AB19" i="10" s="1"/>
  <c r="AA17" i="10"/>
  <c r="AB17" i="10" s="1"/>
  <c r="AA16" i="10"/>
  <c r="AB16" i="10" s="1"/>
  <c r="AA15" i="10"/>
  <c r="AB15" i="10" s="1"/>
  <c r="AA14" i="10"/>
  <c r="AA13" i="10"/>
  <c r="AB13" i="10" s="1"/>
  <c r="Z12" i="10"/>
  <c r="Y12" i="10"/>
  <c r="X12" i="10"/>
  <c r="W12" i="10"/>
  <c r="V12" i="10"/>
  <c r="U12" i="10"/>
  <c r="T12" i="10"/>
  <c r="R12" i="10"/>
  <c r="Q12" i="10"/>
  <c r="P12" i="10"/>
  <c r="O12" i="10"/>
  <c r="N12" i="10"/>
  <c r="L12" i="10"/>
  <c r="J12" i="10"/>
  <c r="H12" i="10"/>
  <c r="G12" i="10"/>
  <c r="F12" i="10"/>
  <c r="E12" i="10"/>
  <c r="C12" i="10"/>
  <c r="K37" i="9"/>
  <c r="J37" i="9"/>
  <c r="I37" i="9"/>
  <c r="I39" i="9" s="1"/>
  <c r="H37" i="9"/>
  <c r="L36" i="9"/>
  <c r="L35" i="9"/>
  <c r="L34" i="9"/>
  <c r="L33" i="9"/>
  <c r="L32" i="9"/>
  <c r="L31" i="9"/>
  <c r="L30" i="9"/>
  <c r="K28" i="9"/>
  <c r="J28" i="9"/>
  <c r="I28" i="9"/>
  <c r="H28" i="9"/>
  <c r="L27" i="9"/>
  <c r="L26" i="9"/>
  <c r="L25" i="9"/>
  <c r="J21" i="9"/>
  <c r="J23" i="9" s="1"/>
  <c r="I21" i="9"/>
  <c r="H21" i="9"/>
  <c r="L20" i="9"/>
  <c r="L19" i="9"/>
  <c r="L18" i="9"/>
  <c r="L17" i="9"/>
  <c r="L16" i="9"/>
  <c r="L15" i="9"/>
  <c r="L14" i="9"/>
  <c r="K12" i="9"/>
  <c r="K23" i="9" s="1"/>
  <c r="J12" i="9"/>
  <c r="I12" i="9"/>
  <c r="L11" i="9"/>
  <c r="L10" i="9"/>
  <c r="L9" i="9"/>
  <c r="L8" i="9"/>
  <c r="L7" i="9"/>
  <c r="F37" i="9"/>
  <c r="E37" i="9"/>
  <c r="E39" i="9" s="1"/>
  <c r="D37" i="9"/>
  <c r="C37" i="9"/>
  <c r="G36" i="9"/>
  <c r="G35" i="9"/>
  <c r="G34" i="9"/>
  <c r="G33" i="9"/>
  <c r="G32" i="9"/>
  <c r="G31" i="9"/>
  <c r="G30" i="9"/>
  <c r="F28" i="9"/>
  <c r="E28" i="9"/>
  <c r="D28" i="9"/>
  <c r="C28" i="9"/>
  <c r="G27" i="9"/>
  <c r="G26" i="9"/>
  <c r="G25" i="9"/>
  <c r="E21" i="9"/>
  <c r="E23" i="9" s="1"/>
  <c r="D21" i="9"/>
  <c r="C21" i="9"/>
  <c r="G20" i="9"/>
  <c r="G19" i="9"/>
  <c r="G18" i="9"/>
  <c r="G17" i="9"/>
  <c r="G16" i="9"/>
  <c r="G15" i="9"/>
  <c r="G14" i="9"/>
  <c r="F12" i="9"/>
  <c r="F23" i="9" s="1"/>
  <c r="E12" i="9"/>
  <c r="D12" i="9"/>
  <c r="G11" i="9"/>
  <c r="G10" i="9"/>
  <c r="C9" i="9"/>
  <c r="G9" i="9" s="1"/>
  <c r="G8" i="9"/>
  <c r="G7" i="9"/>
  <c r="L26" i="4"/>
  <c r="L25" i="4"/>
  <c r="L11" i="4"/>
  <c r="L10" i="4"/>
  <c r="L9" i="4"/>
  <c r="L8" i="4"/>
  <c r="L7" i="4"/>
  <c r="F37" i="4"/>
  <c r="E37" i="4"/>
  <c r="E39" i="4" s="1"/>
  <c r="D37" i="4"/>
  <c r="D39" i="4" s="1"/>
  <c r="C37" i="4"/>
  <c r="G36" i="4"/>
  <c r="G35" i="4"/>
  <c r="G34" i="4"/>
  <c r="G33" i="4"/>
  <c r="G32" i="4"/>
  <c r="G31" i="4"/>
  <c r="G30" i="4"/>
  <c r="F28" i="4"/>
  <c r="E28" i="4"/>
  <c r="D28" i="4"/>
  <c r="C28" i="4"/>
  <c r="G27" i="4"/>
  <c r="G26" i="4"/>
  <c r="G25" i="4"/>
  <c r="F21" i="4"/>
  <c r="E21" i="4"/>
  <c r="E23" i="4" s="1"/>
  <c r="D21" i="4"/>
  <c r="C21" i="4"/>
  <c r="G20" i="4"/>
  <c r="G19" i="4"/>
  <c r="G18" i="4"/>
  <c r="G17" i="4"/>
  <c r="G16" i="4"/>
  <c r="G15" i="4"/>
  <c r="G14" i="4"/>
  <c r="F12" i="4"/>
  <c r="E12" i="4"/>
  <c r="D12" i="4"/>
  <c r="D23" i="4" s="1"/>
  <c r="C12" i="4"/>
  <c r="G11" i="4"/>
  <c r="G10" i="4"/>
  <c r="G9" i="4"/>
  <c r="G8" i="4"/>
  <c r="G7" i="4"/>
  <c r="E41" i="9" l="1"/>
  <c r="G28" i="4"/>
  <c r="I41" i="11"/>
  <c r="K28" i="11"/>
  <c r="F23" i="4"/>
  <c r="G21" i="4"/>
  <c r="G21" i="9"/>
  <c r="F21" i="11"/>
  <c r="C39" i="11"/>
  <c r="E23" i="12"/>
  <c r="F28" i="12"/>
  <c r="E39" i="12"/>
  <c r="F39" i="4"/>
  <c r="C39" i="9"/>
  <c r="K39" i="9"/>
  <c r="K41" i="9" s="1"/>
  <c r="D39" i="13"/>
  <c r="I39" i="13"/>
  <c r="M39" i="13"/>
  <c r="Q39" i="13"/>
  <c r="V39" i="13"/>
  <c r="K39" i="10"/>
  <c r="D39" i="10"/>
  <c r="I23" i="10"/>
  <c r="S39" i="10"/>
  <c r="C23" i="10"/>
  <c r="C39" i="10"/>
  <c r="H39" i="10"/>
  <c r="O39" i="10"/>
  <c r="T39" i="10"/>
  <c r="X39" i="10"/>
  <c r="K12" i="11"/>
  <c r="G12" i="4"/>
  <c r="G28" i="9"/>
  <c r="D39" i="9"/>
  <c r="G39" i="9" s="1"/>
  <c r="I23" i="9"/>
  <c r="I41" i="9" s="1"/>
  <c r="E23" i="10"/>
  <c r="E39" i="10"/>
  <c r="J39" i="10"/>
  <c r="P39" i="10"/>
  <c r="U39" i="10"/>
  <c r="Y39" i="10"/>
  <c r="D23" i="11"/>
  <c r="D39" i="11"/>
  <c r="F12" i="12"/>
  <c r="D23" i="13"/>
  <c r="D41" i="13" s="1"/>
  <c r="I23" i="13"/>
  <c r="I41" i="13" s="1"/>
  <c r="M23" i="13"/>
  <c r="M41" i="13" s="1"/>
  <c r="Q23" i="13"/>
  <c r="V23" i="13"/>
  <c r="V41" i="13" s="1"/>
  <c r="E39" i="13"/>
  <c r="E41" i="13" s="1"/>
  <c r="J39" i="13"/>
  <c r="J41" i="13" s="1"/>
  <c r="N39" i="13"/>
  <c r="N41" i="13" s="1"/>
  <c r="R39" i="13"/>
  <c r="W39" i="13"/>
  <c r="W41" i="13" s="1"/>
  <c r="Q39" i="10"/>
  <c r="E23" i="11"/>
  <c r="C23" i="12"/>
  <c r="F37" i="12"/>
  <c r="K37" i="11"/>
  <c r="I23" i="12"/>
  <c r="J28" i="12"/>
  <c r="I39" i="12"/>
  <c r="E41" i="4"/>
  <c r="L28" i="9"/>
  <c r="F23" i="10"/>
  <c r="F39" i="10"/>
  <c r="L39" i="10"/>
  <c r="V39" i="10"/>
  <c r="Z39" i="10"/>
  <c r="F12" i="11"/>
  <c r="F28" i="11"/>
  <c r="F37" i="11"/>
  <c r="C39" i="4"/>
  <c r="D23" i="9"/>
  <c r="D41" i="9" s="1"/>
  <c r="F39" i="9"/>
  <c r="F41" i="9" s="1"/>
  <c r="J39" i="9"/>
  <c r="J41" i="9" s="1"/>
  <c r="G39" i="10"/>
  <c r="N39" i="10"/>
  <c r="R39" i="10"/>
  <c r="W39" i="10"/>
  <c r="D23" i="12"/>
  <c r="D39" i="12"/>
  <c r="F23" i="13"/>
  <c r="F41" i="13" s="1"/>
  <c r="K23" i="13"/>
  <c r="K41" i="13" s="1"/>
  <c r="O23" i="13"/>
  <c r="O41" i="13" s="1"/>
  <c r="S23" i="13"/>
  <c r="C39" i="13"/>
  <c r="C41" i="13" s="1"/>
  <c r="H39" i="13"/>
  <c r="H41" i="13" s="1"/>
  <c r="L39" i="13"/>
  <c r="L41" i="13" s="1"/>
  <c r="P39" i="13"/>
  <c r="P41" i="13" s="1"/>
  <c r="U39" i="13"/>
  <c r="U41" i="13" s="1"/>
  <c r="H23" i="11"/>
  <c r="H39" i="11"/>
  <c r="X21" i="13"/>
  <c r="S39" i="13"/>
  <c r="H39" i="9"/>
  <c r="L39" i="9" s="1"/>
  <c r="G23" i="12"/>
  <c r="I39" i="10"/>
  <c r="I41" i="10" s="1"/>
  <c r="D23" i="10"/>
  <c r="G23" i="13"/>
  <c r="G41" i="13" s="1"/>
  <c r="Y37" i="13"/>
  <c r="Y28" i="13"/>
  <c r="X12" i="13"/>
  <c r="Y7" i="13"/>
  <c r="Y12" i="13" s="1"/>
  <c r="Y16" i="13"/>
  <c r="Y21" i="13" s="1"/>
  <c r="X37" i="13"/>
  <c r="X39" i="13" s="1"/>
  <c r="X28" i="13"/>
  <c r="J12" i="12"/>
  <c r="H23" i="12"/>
  <c r="H41" i="12" s="1"/>
  <c r="G39" i="12"/>
  <c r="J39" i="12" s="1"/>
  <c r="J21" i="12"/>
  <c r="G12" i="11"/>
  <c r="G23" i="11" s="1"/>
  <c r="K23" i="11" s="1"/>
  <c r="J23" i="11"/>
  <c r="J41" i="11" s="1"/>
  <c r="K21" i="11"/>
  <c r="G39" i="11"/>
  <c r="S23" i="10"/>
  <c r="AA12" i="10"/>
  <c r="AB12" i="10"/>
  <c r="H23" i="10"/>
  <c r="O23" i="10"/>
  <c r="T23" i="10"/>
  <c r="T41" i="10" s="1"/>
  <c r="X23" i="10"/>
  <c r="J23" i="10"/>
  <c r="P23" i="10"/>
  <c r="U23" i="10"/>
  <c r="Y23" i="10"/>
  <c r="Y41" i="10" s="1"/>
  <c r="AA28" i="10"/>
  <c r="AA21" i="10"/>
  <c r="L23" i="10"/>
  <c r="Q23" i="10"/>
  <c r="Q41" i="10" s="1"/>
  <c r="V23" i="10"/>
  <c r="Z23" i="10"/>
  <c r="G23" i="10"/>
  <c r="N23" i="10"/>
  <c r="R23" i="10"/>
  <c r="W23" i="10"/>
  <c r="W41" i="10" s="1"/>
  <c r="K23" i="10"/>
  <c r="K41" i="10" s="1"/>
  <c r="AB28" i="10"/>
  <c r="AB37" i="10"/>
  <c r="AA37" i="10"/>
  <c r="AB14" i="10"/>
  <c r="AB21" i="10" s="1"/>
  <c r="R41" i="13"/>
  <c r="F23" i="12"/>
  <c r="C23" i="11"/>
  <c r="E39" i="11"/>
  <c r="E41" i="11" s="1"/>
  <c r="C39" i="12"/>
  <c r="F21" i="12"/>
  <c r="L21" i="9"/>
  <c r="H12" i="9"/>
  <c r="L12" i="9" s="1"/>
  <c r="L37" i="9"/>
  <c r="C12" i="9"/>
  <c r="G12" i="9" s="1"/>
  <c r="G37" i="9"/>
  <c r="D41" i="4"/>
  <c r="G39" i="4"/>
  <c r="C23" i="4"/>
  <c r="G37" i="4"/>
  <c r="G36" i="1"/>
  <c r="G27" i="1"/>
  <c r="G20" i="1"/>
  <c r="H36" i="1"/>
  <c r="H27" i="1"/>
  <c r="H20" i="1"/>
  <c r="H11" i="1"/>
  <c r="E36" i="1"/>
  <c r="D36" i="1"/>
  <c r="D38" i="1" s="1"/>
  <c r="C36" i="1"/>
  <c r="F36" i="1" s="1"/>
  <c r="F35" i="1"/>
  <c r="F34" i="1"/>
  <c r="F33" i="1"/>
  <c r="F32" i="1"/>
  <c r="F31" i="1"/>
  <c r="F30" i="1"/>
  <c r="F29" i="1"/>
  <c r="F27" i="1"/>
  <c r="E27" i="1"/>
  <c r="D27" i="1"/>
  <c r="C27" i="1"/>
  <c r="F26" i="1"/>
  <c r="F25" i="1"/>
  <c r="F24" i="1"/>
  <c r="E20" i="1"/>
  <c r="D20" i="1"/>
  <c r="C20" i="1"/>
  <c r="F19" i="1"/>
  <c r="F18" i="1"/>
  <c r="F17" i="1"/>
  <c r="F16" i="1"/>
  <c r="F15" i="1"/>
  <c r="F14" i="1"/>
  <c r="F13" i="1"/>
  <c r="E11" i="1"/>
  <c r="C10" i="1"/>
  <c r="C11" i="1" s="1"/>
  <c r="F9" i="1"/>
  <c r="D8" i="1"/>
  <c r="F8" i="1" s="1"/>
  <c r="F7" i="1"/>
  <c r="F6" i="1"/>
  <c r="J23" i="12" l="1"/>
  <c r="D41" i="11"/>
  <c r="Z41" i="10"/>
  <c r="P41" i="10"/>
  <c r="C41" i="12"/>
  <c r="E41" i="12"/>
  <c r="V41" i="10"/>
  <c r="H41" i="10"/>
  <c r="K39" i="11"/>
  <c r="D41" i="10"/>
  <c r="I41" i="12"/>
  <c r="Q41" i="13"/>
  <c r="F41" i="4"/>
  <c r="L41" i="10"/>
  <c r="U41" i="10"/>
  <c r="O41" i="10"/>
  <c r="S41" i="10"/>
  <c r="R41" i="10"/>
  <c r="J41" i="10"/>
  <c r="C41" i="10"/>
  <c r="X41" i="10"/>
  <c r="D41" i="12"/>
  <c r="F41" i="12" s="1"/>
  <c r="F41" i="10"/>
  <c r="D11" i="1"/>
  <c r="D22" i="1" s="1"/>
  <c r="D40" i="1" s="1"/>
  <c r="E38" i="1"/>
  <c r="F39" i="11"/>
  <c r="N41" i="10"/>
  <c r="X23" i="13"/>
  <c r="X41" i="13" s="1"/>
  <c r="H41" i="11"/>
  <c r="E41" i="10"/>
  <c r="F20" i="1"/>
  <c r="C22" i="1"/>
  <c r="F39" i="12"/>
  <c r="G41" i="10"/>
  <c r="S41" i="13"/>
  <c r="Y39" i="13"/>
  <c r="H38" i="1"/>
  <c r="G38" i="1"/>
  <c r="Y23" i="13"/>
  <c r="G41" i="12"/>
  <c r="J41" i="12" s="1"/>
  <c r="G41" i="11"/>
  <c r="K41" i="11" s="1"/>
  <c r="AA39" i="10"/>
  <c r="AA23" i="10"/>
  <c r="AB39" i="10"/>
  <c r="AB23" i="10"/>
  <c r="F23" i="11"/>
  <c r="C41" i="11"/>
  <c r="F41" i="11" s="1"/>
  <c r="H23" i="9"/>
  <c r="C23" i="9"/>
  <c r="C41" i="4"/>
  <c r="G41" i="4" s="1"/>
  <c r="G23" i="4"/>
  <c r="G11" i="1"/>
  <c r="G22" i="1" s="1"/>
  <c r="H22" i="1"/>
  <c r="H40" i="1" s="1"/>
  <c r="E22" i="1"/>
  <c r="E40" i="1" s="1"/>
  <c r="C38" i="1"/>
  <c r="F38" i="1" s="1"/>
  <c r="F10" i="1"/>
  <c r="Y41" i="13" l="1"/>
  <c r="F11" i="1"/>
  <c r="AB41" i="10"/>
  <c r="AA41" i="10"/>
  <c r="G40" i="1"/>
  <c r="H41" i="9"/>
  <c r="L41" i="9" s="1"/>
  <c r="L23" i="9"/>
  <c r="C41" i="9"/>
  <c r="G41" i="9" s="1"/>
  <c r="G23" i="9"/>
  <c r="C40" i="1"/>
  <c r="F40" i="1" s="1"/>
  <c r="F22" i="1"/>
  <c r="I36" i="1" l="1"/>
  <c r="J36" i="1"/>
  <c r="J35" i="1"/>
  <c r="J34" i="1"/>
  <c r="J33" i="1"/>
  <c r="J32" i="1"/>
  <c r="J31" i="1"/>
  <c r="J30" i="1"/>
  <c r="J29" i="1"/>
  <c r="I27" i="1"/>
  <c r="J26" i="1"/>
  <c r="J25" i="1"/>
  <c r="J24" i="1"/>
  <c r="I20" i="1"/>
  <c r="J19" i="1"/>
  <c r="J18" i="1"/>
  <c r="J17" i="1"/>
  <c r="J16" i="1"/>
  <c r="J15" i="1"/>
  <c r="J14" i="1"/>
  <c r="J13" i="1"/>
  <c r="I11" i="1"/>
  <c r="J10" i="1"/>
  <c r="J9" i="1"/>
  <c r="J8" i="1"/>
  <c r="J7" i="1"/>
  <c r="J6" i="1"/>
  <c r="K37" i="4"/>
  <c r="J37" i="4"/>
  <c r="I37" i="4"/>
  <c r="H37" i="4"/>
  <c r="L36" i="4"/>
  <c r="L35" i="4"/>
  <c r="L34" i="4"/>
  <c r="L33" i="4"/>
  <c r="L32" i="4"/>
  <c r="L31" i="4"/>
  <c r="L30" i="4"/>
  <c r="K28" i="4"/>
  <c r="J28" i="4"/>
  <c r="I28" i="4"/>
  <c r="L27" i="4"/>
  <c r="K21" i="4"/>
  <c r="J21" i="4"/>
  <c r="I21" i="4"/>
  <c r="H21" i="4"/>
  <c r="L20" i="4"/>
  <c r="L19" i="4"/>
  <c r="L18" i="4"/>
  <c r="L17" i="4"/>
  <c r="L16" i="4"/>
  <c r="L15" i="4"/>
  <c r="L14" i="4"/>
  <c r="K12" i="4"/>
  <c r="J12" i="4"/>
  <c r="H12" i="4"/>
  <c r="I39" i="4" l="1"/>
  <c r="K23" i="4"/>
  <c r="I22" i="1"/>
  <c r="L21" i="4"/>
  <c r="I38" i="1"/>
  <c r="J38" i="1" s="1"/>
  <c r="K39" i="4"/>
  <c r="J39" i="4"/>
  <c r="J27" i="1"/>
  <c r="J11" i="1"/>
  <c r="J20" i="1"/>
  <c r="J23" i="4"/>
  <c r="I12" i="4"/>
  <c r="L12" i="4" s="1"/>
  <c r="H23" i="4"/>
  <c r="H28" i="4"/>
  <c r="L28" i="4" s="1"/>
  <c r="L37" i="4"/>
  <c r="K41" i="4" l="1"/>
  <c r="I40" i="1"/>
  <c r="J41" i="4"/>
  <c r="H39" i="4"/>
  <c r="L39" i="4" s="1"/>
  <c r="I23" i="4"/>
  <c r="I41" i="4" s="1"/>
  <c r="H41" i="4" l="1"/>
  <c r="L41" i="4" s="1"/>
  <c r="J22" i="1"/>
  <c r="J40" i="1"/>
  <c r="L23" i="4"/>
</calcChain>
</file>

<file path=xl/sharedStrings.xml><?xml version="1.0" encoding="utf-8"?>
<sst xmlns="http://schemas.openxmlformats.org/spreadsheetml/2006/main" count="634" uniqueCount="113">
  <si>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</si>
  <si>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</si>
  <si>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</si>
  <si>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</si>
  <si>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</si>
  <si>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</si>
  <si>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</si>
  <si>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</si>
  <si>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</si>
  <si>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</si>
  <si>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</si>
  <si>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</si>
  <si>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</si>
  <si>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</si>
  <si>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</si>
  <si>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</si>
  <si>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</si>
  <si>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</si>
  <si>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</si>
  <si>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</si>
  <si>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</si>
  <si>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</si>
  <si>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</si>
  <si>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</si>
  <si>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</si>
  <si>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</si>
  <si>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</si>
  <si>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</si>
  <si>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</si>
  <si>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</si>
  <si>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</si>
  <si>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</si>
  <si>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</si>
  <si>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</si>
  <si>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</si>
  <si>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</si>
  <si>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</si>
  <si>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</si>
  <si>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</si>
  <si>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</si>
  <si>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</si>
  <si>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</si>
  <si>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</si>
  <si>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</si>
  <si>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</si>
  <si>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</si>
  <si>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</si>
  <si>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</si>
  <si>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Kötelező feladatok</t>
  </si>
  <si>
    <t>Önként váll.felad.</t>
  </si>
  <si>
    <t>Állami feladatok</t>
  </si>
  <si>
    <t>Önkormány- zat</t>
  </si>
  <si>
    <t>Polg.    Hivatal</t>
  </si>
  <si>
    <t>Óvoda</t>
  </si>
  <si>
    <t>Műv.Ház</t>
  </si>
  <si>
    <t>Kötelező feladat</t>
  </si>
  <si>
    <t>Önként vállalt feladat</t>
  </si>
  <si>
    <t>7. 1.sz.melléklet</t>
  </si>
  <si>
    <t>7. 2.sz.melléklet</t>
  </si>
  <si>
    <t>7. sz.melléklet</t>
  </si>
  <si>
    <t>Pilisborosjenő Község Önkormányzatának 2018. évi működési és felhalmozási kiadásainak előirányzatai feladatonként</t>
  </si>
  <si>
    <t>2018. évi eredeti ei.</t>
  </si>
  <si>
    <t>2018. évi módosított ei.</t>
  </si>
  <si>
    <t>Pilisborosjenő Község Önkormányzatának 2018. évi működési és felhalmozási kiadásainak előirányzatai intézményenként</t>
  </si>
  <si>
    <t>Pilisborosjenő Község Önkormányzatának 2018. évi működési és felhalmozási kiadásainak előirányzatai (Önkormányzat)</t>
  </si>
  <si>
    <t>Finanszírozási kiadások</t>
  </si>
  <si>
    <t>Orvosi ügyelet</t>
  </si>
  <si>
    <t>Foglalko-zás eü.</t>
  </si>
  <si>
    <t>Önkormányza- tok és hivatalok jogalkotó és igazgazási tev.</t>
  </si>
  <si>
    <t>Beruházá- sok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</si>
  <si>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</si>
  <si>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</si>
  <si>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</si>
  <si>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</si>
  <si>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</si>
  <si>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</si>
  <si>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</si>
  <si>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</si>
  <si>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Egészségügyi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</si>
  <si>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</si>
  <si>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</si>
  <si>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</si>
  <si>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</si>
  <si>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</si>
  <si>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Pilisborosjenői Polgármesteri Hivatal 2018. évi működési-felhalmozási kidások előirányzatai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</si>
  <si>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</si>
  <si>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</si>
  <si>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</si>
  <si>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</si>
  <si>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költségvetési k. össz.(K6+K7+K8)</t>
  </si>
  <si>
    <t>Felhalmozási finanszírozási k.össz.(K911+…+K917)</t>
  </si>
  <si>
    <t>Pilisborosjenői Mesevölgy Óvoda 2018. évi működési-felhalmozási kiadások előirányzatai</t>
  </si>
  <si>
    <t>Nemzetiségi óvodai nevfelés, ellátás szakmai feladatai</t>
  </si>
  <si>
    <t>Óvodai intézményi étkezés</t>
  </si>
  <si>
    <t>Felnőtt intézményi étkezés</t>
  </si>
  <si>
    <t>7.2.1.sz.melléklet</t>
  </si>
  <si>
    <t>7. 1.3.sz.melléklet</t>
  </si>
  <si>
    <t>7. 1.2.sz.melléklet</t>
  </si>
  <si>
    <t>7. 1.1.sz.melléklet</t>
  </si>
  <si>
    <t>Eredeti ei.</t>
  </si>
  <si>
    <t>Mód.ei.</t>
  </si>
  <si>
    <t>Összesen eredeti ei.</t>
  </si>
  <si>
    <t>Összesen mód. Ei.</t>
  </si>
  <si>
    <t>Választások</t>
  </si>
  <si>
    <t>2018. évi eredeti előirányzat</t>
  </si>
  <si>
    <t>2018. évi módosított előirányzat</t>
  </si>
  <si>
    <t>Erdeti ei.</t>
  </si>
  <si>
    <t>Reichel József Művelődési Ház és Könyvtár 2018. évi működési-felhalmozási kiadások előirányzatai</t>
  </si>
  <si>
    <t>Könyvtári szolgáltatás</t>
  </si>
  <si>
    <t>Közművelő -dés</t>
  </si>
  <si>
    <t>Rendezvé -nyek</t>
  </si>
  <si>
    <t>Ingatlan bérbeadás</t>
  </si>
  <si>
    <t>7.1.4.sz.melléklet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</si>
</sst>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1" fillId="0" borderId="19" xfId="0" applyNumberFormat="1" applyFont="1" applyBorder="1"/>
    <xf numFmtId="3" fontId="0" fillId="0" borderId="22" xfId="0" applyNumberForma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0" fontId="1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0" fontId="6" fillId="0" borderId="9" xfId="0" applyFont="1" applyFill="1" applyBorder="1"/>
    <xf numFmtId="3" fontId="0" fillId="0" borderId="0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15" xfId="0" applyNumberFormat="1" applyBorder="1"/>
    <xf numFmtId="3" fontId="0" fillId="0" borderId="0" xfId="0" applyNumberFormat="1" applyFill="1"/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3" fontId="2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22" xfId="0" applyNumberFormat="1" applyFill="1" applyBorder="1"/>
    <xf numFmtId="3" fontId="0" fillId="0" borderId="4" xfId="0" applyNumberFormat="1" applyFont="1" applyFill="1" applyBorder="1"/>
    <xf numFmtId="3" fontId="1" fillId="0" borderId="17" xfId="0" applyNumberFormat="1" applyFont="1" applyFill="1" applyBorder="1"/>
    <xf numFmtId="3" fontId="0" fillId="0" borderId="21" xfId="0" applyNumberFormat="1" applyFill="1" applyBorder="1"/>
    <xf numFmtId="3" fontId="0" fillId="0" borderId="1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3" fontId="0" fillId="0" borderId="23" xfId="0" applyNumberFormat="1" applyFill="1" applyBorder="1"/>
    <xf numFmtId="3" fontId="0" fillId="0" borderId="8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3" fontId="1" fillId="0" borderId="6" xfId="0" applyNumberFormat="1" applyFont="1" applyFill="1" applyBorder="1"/>
    <xf numFmtId="0" fontId="0" fillId="0" borderId="0" xfId="0" applyFont="1" applyFill="1"/>
    <xf numFmtId="0" fontId="0" fillId="0" borderId="9" xfId="0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24" xfId="0" applyNumberFormat="1" applyFill="1" applyBorder="1"/>
    <xf numFmtId="3" fontId="0" fillId="0" borderId="10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1" fillId="0" borderId="14" xfId="0" applyNumberFormat="1" applyFont="1" applyFill="1" applyBorder="1"/>
    <xf numFmtId="0" fontId="8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8" xfId="0" applyNumberFormat="1" applyBorder="1"/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5" fillId="0" borderId="0" xfId="0" applyNumberFormat="1" applyFont="1" applyBorder="1" applyAlignment="1"/>
    <xf numFmtId="3" fontId="0" fillId="0" borderId="23" xfId="0" applyNumberFormat="1" applyBorder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zoomScaleNormal="100" workbookViewId="0">
      <selection activeCell="G9" sqref="G9"/>
    </sheetView>
  </sheetViews>
  <sheetFormatPr defaultRowHeight="15" x14ac:dyDescent="0.25"/>
  <cols>
    <col min="1" max="1" width="11" customWidth="1"/>
    <col min="2" max="2" width="48.5703125" customWidth="1"/>
    <col min="3" max="5" width="15.85546875" style="13" customWidth="1"/>
    <col min="6" max="6" width="15.85546875" style="33" customWidth="1"/>
    <col min="7" max="9" width="15.85546875" style="13" customWidth="1"/>
    <col min="10" max="10" width="15.85546875" style="33" customWidth="1"/>
  </cols>
  <sheetData>
    <row r="1" spans="1:10" x14ac:dyDescent="0.25">
      <c r="F1" s="14"/>
      <c r="J1" s="14" t="s">
        <v>59</v>
      </c>
    </row>
    <row r="2" spans="1:10" x14ac:dyDescent="0.25">
      <c r="A2" s="113" t="s">
        <v>60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 thickBot="1" x14ac:dyDescent="0.3">
      <c r="A3" s="58"/>
      <c r="B3" s="58"/>
      <c r="C3" s="58"/>
      <c r="D3" s="58"/>
      <c r="E3" s="58"/>
      <c r="F3" s="58"/>
      <c r="G3" s="58"/>
      <c r="H3" s="58"/>
      <c r="I3" s="58"/>
      <c r="J3" s="14" t="s">
        <v>3</v>
      </c>
    </row>
    <row r="4" spans="1:10" ht="15.75" thickBot="1" x14ac:dyDescent="0.3">
      <c r="A4" s="114" t="s">
        <v>2</v>
      </c>
      <c r="B4" s="116" t="s">
        <v>0</v>
      </c>
      <c r="C4" s="118" t="s">
        <v>61</v>
      </c>
      <c r="D4" s="119"/>
      <c r="E4" s="119"/>
      <c r="F4" s="120"/>
      <c r="G4" s="118" t="s">
        <v>62</v>
      </c>
      <c r="H4" s="119"/>
      <c r="I4" s="119"/>
      <c r="J4" s="120"/>
    </row>
    <row r="5" spans="1:10" ht="33" customHeight="1" thickBot="1" x14ac:dyDescent="0.3">
      <c r="A5" s="115"/>
      <c r="B5" s="117"/>
      <c r="C5" s="5" t="s">
        <v>48</v>
      </c>
      <c r="D5" s="5" t="s">
        <v>49</v>
      </c>
      <c r="E5" s="34" t="s">
        <v>50</v>
      </c>
      <c r="F5" s="17" t="s">
        <v>1</v>
      </c>
      <c r="G5" s="5" t="s">
        <v>48</v>
      </c>
      <c r="H5" s="5" t="s">
        <v>49</v>
      </c>
      <c r="I5" s="34" t="s">
        <v>50</v>
      </c>
      <c r="J5" s="17" t="s">
        <v>1</v>
      </c>
    </row>
    <row r="6" spans="1:10" s="47" customFormat="1" x14ac:dyDescent="0.25">
      <c r="A6" s="43" t="s">
        <v>4</v>
      </c>
      <c r="B6" s="44" t="s">
        <v>18</v>
      </c>
      <c r="C6" s="45">
        <v>197520</v>
      </c>
      <c r="D6" s="45">
        <v>3588</v>
      </c>
      <c r="E6" s="45">
        <v>0</v>
      </c>
      <c r="F6" s="46">
        <f>C6+D6+E6</f>
        <v>201108</v>
      </c>
      <c r="G6" s="45">
        <v>205313</v>
      </c>
      <c r="H6" s="45">
        <v>3588</v>
      </c>
      <c r="I6" s="45">
        <v>0</v>
      </c>
      <c r="J6" s="46">
        <f>G6+H6+I6</f>
        <v>208901</v>
      </c>
    </row>
    <row r="7" spans="1:10" s="47" customFormat="1" x14ac:dyDescent="0.25">
      <c r="A7" s="48" t="s">
        <v>5</v>
      </c>
      <c r="B7" s="49" t="s">
        <v>19</v>
      </c>
      <c r="C7" s="50">
        <v>39309</v>
      </c>
      <c r="D7" s="50">
        <v>672</v>
      </c>
      <c r="E7" s="50">
        <v>0</v>
      </c>
      <c r="F7" s="51">
        <f t="shared" ref="F7:F40" si="0">C7+D7+E7</f>
        <v>39981</v>
      </c>
      <c r="G7" s="50">
        <v>41624</v>
      </c>
      <c r="H7" s="50">
        <v>672</v>
      </c>
      <c r="I7" s="50">
        <v>0</v>
      </c>
      <c r="J7" s="51">
        <f t="shared" ref="J7:J10" si="1">G7+H7+I7</f>
        <v>42296</v>
      </c>
    </row>
    <row r="8" spans="1:10" s="47" customFormat="1" x14ac:dyDescent="0.25">
      <c r="A8" s="48" t="s">
        <v>6</v>
      </c>
      <c r="B8" s="49" t="s">
        <v>20</v>
      </c>
      <c r="C8" s="50">
        <v>194223</v>
      </c>
      <c r="D8" s="50">
        <f>1886+1370+3048+227+2004</f>
        <v>8535</v>
      </c>
      <c r="E8" s="50">
        <v>0</v>
      </c>
      <c r="F8" s="51">
        <f t="shared" si="0"/>
        <v>202758</v>
      </c>
      <c r="G8" s="50">
        <v>207682</v>
      </c>
      <c r="H8" s="50">
        <v>11075</v>
      </c>
      <c r="I8" s="50">
        <v>0</v>
      </c>
      <c r="J8" s="51">
        <f t="shared" si="1"/>
        <v>218757</v>
      </c>
    </row>
    <row r="9" spans="1:10" s="47" customFormat="1" x14ac:dyDescent="0.25">
      <c r="A9" s="48" t="s">
        <v>7</v>
      </c>
      <c r="B9" s="49" t="s">
        <v>21</v>
      </c>
      <c r="C9" s="50">
        <v>8000</v>
      </c>
      <c r="D9" s="50">
        <v>0</v>
      </c>
      <c r="E9" s="50">
        <v>0</v>
      </c>
      <c r="F9" s="51">
        <f t="shared" si="0"/>
        <v>8000</v>
      </c>
      <c r="G9" s="50">
        <v>8000</v>
      </c>
      <c r="H9" s="50">
        <v>0</v>
      </c>
      <c r="I9" s="50">
        <v>0</v>
      </c>
      <c r="J9" s="51">
        <f t="shared" si="1"/>
        <v>8000</v>
      </c>
    </row>
    <row r="10" spans="1:10" s="47" customFormat="1" ht="15.75" thickBot="1" x14ac:dyDescent="0.3">
      <c r="A10" s="48" t="s">
        <v>8</v>
      </c>
      <c r="B10" s="49" t="s">
        <v>22</v>
      </c>
      <c r="C10" s="50">
        <f>3000+232+1440+2278+1440</f>
        <v>8390</v>
      </c>
      <c r="D10" s="50">
        <v>183669</v>
      </c>
      <c r="E10" s="50">
        <v>0</v>
      </c>
      <c r="F10" s="51">
        <f t="shared" si="0"/>
        <v>192059</v>
      </c>
      <c r="G10" s="50">
        <v>9305</v>
      </c>
      <c r="H10" s="50">
        <v>407462</v>
      </c>
      <c r="I10" s="50">
        <v>0</v>
      </c>
      <c r="J10" s="51">
        <f t="shared" si="1"/>
        <v>416767</v>
      </c>
    </row>
    <row r="11" spans="1:10" ht="15.75" thickBot="1" x14ac:dyDescent="0.3">
      <c r="A11" s="23" t="s">
        <v>16</v>
      </c>
      <c r="B11" s="8" t="s">
        <v>23</v>
      </c>
      <c r="C11" s="20">
        <f>SUM(C6:C10)</f>
        <v>447442</v>
      </c>
      <c r="D11" s="20">
        <f>SUM(D6:D10)</f>
        <v>196464</v>
      </c>
      <c r="E11" s="20">
        <f>SUM(E6:E10)</f>
        <v>0</v>
      </c>
      <c r="F11" s="21">
        <f>C11+D11+E11</f>
        <v>643906</v>
      </c>
      <c r="G11" s="20">
        <f>SUM(G6:G10)</f>
        <v>471924</v>
      </c>
      <c r="H11" s="20">
        <f>SUM(H6:H10)</f>
        <v>422797</v>
      </c>
      <c r="I11" s="20">
        <f>SUM(I6:I10)</f>
        <v>0</v>
      </c>
      <c r="J11" s="21">
        <f>G11+H11+I11</f>
        <v>894721</v>
      </c>
    </row>
    <row r="12" spans="1:10" x14ac:dyDescent="0.25">
      <c r="A12" s="3"/>
      <c r="B12" s="4"/>
      <c r="C12" s="30"/>
      <c r="D12" s="30"/>
      <c r="E12" s="30"/>
      <c r="F12" s="29"/>
      <c r="G12" s="30"/>
      <c r="H12" s="30"/>
      <c r="I12" s="30"/>
      <c r="J12" s="29"/>
    </row>
    <row r="13" spans="1:10" x14ac:dyDescent="0.25">
      <c r="A13" s="2" t="s">
        <v>9</v>
      </c>
      <c r="B13" s="1" t="s">
        <v>27</v>
      </c>
      <c r="C13" s="28">
        <v>0</v>
      </c>
      <c r="D13" s="28">
        <v>0</v>
      </c>
      <c r="E13" s="28">
        <v>0</v>
      </c>
      <c r="F13" s="29">
        <f t="shared" si="0"/>
        <v>0</v>
      </c>
      <c r="G13" s="28">
        <v>0</v>
      </c>
      <c r="H13" s="28">
        <v>0</v>
      </c>
      <c r="I13" s="28">
        <v>0</v>
      </c>
      <c r="J13" s="29">
        <f t="shared" ref="J13:J19" si="2">G13+H13+I13</f>
        <v>0</v>
      </c>
    </row>
    <row r="14" spans="1:10" x14ac:dyDescent="0.25">
      <c r="A14" s="2" t="s">
        <v>10</v>
      </c>
      <c r="B14" s="1" t="s">
        <v>28</v>
      </c>
      <c r="C14" s="28">
        <v>0</v>
      </c>
      <c r="D14" s="28">
        <v>0</v>
      </c>
      <c r="E14" s="28">
        <v>0</v>
      </c>
      <c r="F14" s="29">
        <f t="shared" si="0"/>
        <v>0</v>
      </c>
      <c r="G14" s="28">
        <v>0</v>
      </c>
      <c r="H14" s="28">
        <v>0</v>
      </c>
      <c r="I14" s="28">
        <v>0</v>
      </c>
      <c r="J14" s="29">
        <f t="shared" si="2"/>
        <v>0</v>
      </c>
    </row>
    <row r="15" spans="1:10" x14ac:dyDescent="0.25">
      <c r="A15" s="2" t="s">
        <v>11</v>
      </c>
      <c r="B15" s="1" t="s">
        <v>29</v>
      </c>
      <c r="C15" s="28">
        <v>0</v>
      </c>
      <c r="D15" s="28">
        <v>0</v>
      </c>
      <c r="E15" s="28">
        <v>0</v>
      </c>
      <c r="F15" s="29">
        <f t="shared" si="0"/>
        <v>0</v>
      </c>
      <c r="G15" s="28">
        <v>0</v>
      </c>
      <c r="H15" s="28">
        <v>0</v>
      </c>
      <c r="I15" s="28">
        <v>0</v>
      </c>
      <c r="J15" s="29">
        <f t="shared" si="2"/>
        <v>0</v>
      </c>
    </row>
    <row r="16" spans="1:10" x14ac:dyDescent="0.25">
      <c r="A16" s="2" t="s">
        <v>12</v>
      </c>
      <c r="B16" s="1" t="s">
        <v>30</v>
      </c>
      <c r="C16" s="28">
        <v>0</v>
      </c>
      <c r="D16" s="28">
        <v>0</v>
      </c>
      <c r="E16" s="28">
        <v>0</v>
      </c>
      <c r="F16" s="19">
        <f t="shared" si="0"/>
        <v>0</v>
      </c>
      <c r="G16" s="74">
        <v>6948</v>
      </c>
      <c r="H16" s="28">
        <v>0</v>
      </c>
      <c r="I16" s="28">
        <v>0</v>
      </c>
      <c r="J16" s="19">
        <f t="shared" si="2"/>
        <v>6948</v>
      </c>
    </row>
    <row r="17" spans="1:10" s="22" customFormat="1" x14ac:dyDescent="0.25">
      <c r="A17" s="2" t="s">
        <v>13</v>
      </c>
      <c r="B17" s="1" t="s">
        <v>31</v>
      </c>
      <c r="C17" s="18">
        <v>223710</v>
      </c>
      <c r="D17" s="18">
        <v>0</v>
      </c>
      <c r="E17" s="18">
        <v>0</v>
      </c>
      <c r="F17" s="19">
        <f t="shared" si="0"/>
        <v>223710</v>
      </c>
      <c r="G17" s="82">
        <v>234956</v>
      </c>
      <c r="H17" s="18">
        <v>0</v>
      </c>
      <c r="I17" s="18">
        <v>0</v>
      </c>
      <c r="J17" s="19">
        <f t="shared" si="2"/>
        <v>234956</v>
      </c>
    </row>
    <row r="18" spans="1:10" s="22" customFormat="1" x14ac:dyDescent="0.25">
      <c r="A18" s="2" t="s">
        <v>14</v>
      </c>
      <c r="B18" s="1" t="s">
        <v>32</v>
      </c>
      <c r="C18" s="18">
        <v>0</v>
      </c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8">
        <v>0</v>
      </c>
      <c r="J18" s="19">
        <f t="shared" si="2"/>
        <v>0</v>
      </c>
    </row>
    <row r="19" spans="1:10" s="22" customFormat="1" ht="15.75" thickBot="1" x14ac:dyDescent="0.3">
      <c r="A19" s="6" t="s">
        <v>15</v>
      </c>
      <c r="B19" s="7" t="s">
        <v>33</v>
      </c>
      <c r="C19" s="31">
        <v>0</v>
      </c>
      <c r="D19" s="31">
        <v>0</v>
      </c>
      <c r="E19" s="31">
        <v>0</v>
      </c>
      <c r="F19" s="32">
        <f t="shared" si="0"/>
        <v>0</v>
      </c>
      <c r="G19" s="31">
        <v>0</v>
      </c>
      <c r="H19" s="31">
        <v>0</v>
      </c>
      <c r="I19" s="31">
        <v>0</v>
      </c>
      <c r="J19" s="32">
        <f t="shared" si="2"/>
        <v>0</v>
      </c>
    </row>
    <row r="20" spans="1:10" ht="15.75" thickBot="1" x14ac:dyDescent="0.3">
      <c r="A20" s="23" t="s">
        <v>17</v>
      </c>
      <c r="B20" s="8" t="s">
        <v>24</v>
      </c>
      <c r="C20" s="20">
        <f>SUM(C13:C19)</f>
        <v>223710</v>
      </c>
      <c r="D20" s="20">
        <f>SUM(D13:D19)</f>
        <v>0</v>
      </c>
      <c r="E20" s="20">
        <f>SUM(E13:E19)</f>
        <v>0</v>
      </c>
      <c r="F20" s="21">
        <f>C20+D20+E20</f>
        <v>223710</v>
      </c>
      <c r="G20" s="20">
        <f>SUM(G13:G19)</f>
        <v>241904</v>
      </c>
      <c r="H20" s="20">
        <f>SUM(H13:H19)</f>
        <v>0</v>
      </c>
      <c r="I20" s="20">
        <f>SUM(I13:I19)</f>
        <v>0</v>
      </c>
      <c r="J20" s="21">
        <f>G20+H20+I20</f>
        <v>241904</v>
      </c>
    </row>
    <row r="21" spans="1:10" ht="15.75" thickBot="1" x14ac:dyDescent="0.3">
      <c r="A21" s="9"/>
      <c r="B21" s="10"/>
      <c r="C21" s="26"/>
      <c r="D21" s="26"/>
      <c r="E21" s="26"/>
      <c r="F21" s="27"/>
      <c r="G21" s="26"/>
      <c r="H21" s="26"/>
      <c r="I21" s="26"/>
      <c r="J21" s="27"/>
    </row>
    <row r="22" spans="1:10" ht="15.75" thickBot="1" x14ac:dyDescent="0.3">
      <c r="A22" s="23" t="s">
        <v>25</v>
      </c>
      <c r="B22" s="24" t="s">
        <v>26</v>
      </c>
      <c r="C22" s="20">
        <f>C20+C11</f>
        <v>671152</v>
      </c>
      <c r="D22" s="20">
        <f>D20+D11</f>
        <v>196464</v>
      </c>
      <c r="E22" s="20">
        <f>E20+E11</f>
        <v>0</v>
      </c>
      <c r="F22" s="21">
        <f t="shared" si="0"/>
        <v>867616</v>
      </c>
      <c r="G22" s="20">
        <f>G20+G11</f>
        <v>713828</v>
      </c>
      <c r="H22" s="20">
        <f>H20+H11</f>
        <v>422797</v>
      </c>
      <c r="I22" s="20">
        <f>I20+I11</f>
        <v>0</v>
      </c>
      <c r="J22" s="21">
        <f t="shared" ref="J22" si="3">G22+H22+I22</f>
        <v>1136625</v>
      </c>
    </row>
    <row r="23" spans="1:10" x14ac:dyDescent="0.25">
      <c r="A23" s="3"/>
      <c r="B23" s="4"/>
      <c r="C23" s="30"/>
      <c r="D23" s="30"/>
      <c r="E23" s="30"/>
      <c r="F23" s="29"/>
      <c r="G23" s="30"/>
      <c r="H23" s="30"/>
      <c r="I23" s="30"/>
      <c r="J23" s="29"/>
    </row>
    <row r="24" spans="1:10" x14ac:dyDescent="0.25">
      <c r="A24" s="2" t="s">
        <v>34</v>
      </c>
      <c r="B24" s="1" t="s">
        <v>37</v>
      </c>
      <c r="C24" s="28">
        <v>130908</v>
      </c>
      <c r="D24" s="28">
        <v>0</v>
      </c>
      <c r="E24" s="28">
        <v>0</v>
      </c>
      <c r="F24" s="19">
        <f t="shared" si="0"/>
        <v>130908</v>
      </c>
      <c r="G24" s="64">
        <v>222792</v>
      </c>
      <c r="H24" s="28">
        <v>0</v>
      </c>
      <c r="I24" s="28">
        <v>0</v>
      </c>
      <c r="J24" s="19">
        <f t="shared" ref="J24:J26" si="4">G24+H24+I24</f>
        <v>222792</v>
      </c>
    </row>
    <row r="25" spans="1:10" x14ac:dyDescent="0.25">
      <c r="A25" s="2" t="s">
        <v>35</v>
      </c>
      <c r="B25" s="1" t="s">
        <v>38</v>
      </c>
      <c r="C25" s="28">
        <v>97748</v>
      </c>
      <c r="D25" s="28">
        <v>0</v>
      </c>
      <c r="E25" s="28">
        <v>0</v>
      </c>
      <c r="F25" s="19">
        <f t="shared" si="0"/>
        <v>97748</v>
      </c>
      <c r="G25" s="64">
        <v>171918</v>
      </c>
      <c r="H25" s="28">
        <v>0</v>
      </c>
      <c r="I25" s="28">
        <v>0</v>
      </c>
      <c r="J25" s="19">
        <f t="shared" si="4"/>
        <v>171918</v>
      </c>
    </row>
    <row r="26" spans="1:10" ht="15.75" thickBot="1" x14ac:dyDescent="0.3">
      <c r="A26" s="2" t="s">
        <v>36</v>
      </c>
      <c r="B26" s="1" t="s">
        <v>39</v>
      </c>
      <c r="C26" s="28">
        <v>0</v>
      </c>
      <c r="D26" s="28">
        <v>6500</v>
      </c>
      <c r="E26" s="28">
        <v>0</v>
      </c>
      <c r="F26" s="19">
        <f t="shared" si="0"/>
        <v>6500</v>
      </c>
      <c r="G26" s="28">
        <v>0</v>
      </c>
      <c r="H26" s="28">
        <v>10350</v>
      </c>
      <c r="I26" s="28">
        <v>0</v>
      </c>
      <c r="J26" s="19">
        <f t="shared" si="4"/>
        <v>10350</v>
      </c>
    </row>
    <row r="27" spans="1:10" ht="15.75" thickBot="1" x14ac:dyDescent="0.3">
      <c r="A27" s="23" t="s">
        <v>40</v>
      </c>
      <c r="B27" s="8" t="s">
        <v>41</v>
      </c>
      <c r="C27" s="20">
        <f>SUM(C24:C26)</f>
        <v>228656</v>
      </c>
      <c r="D27" s="20">
        <f>SUM(D24:D26)</f>
        <v>6500</v>
      </c>
      <c r="E27" s="20">
        <f>SUM(E24:E26)</f>
        <v>0</v>
      </c>
      <c r="F27" s="21">
        <f>C27+D27+E27</f>
        <v>235156</v>
      </c>
      <c r="G27" s="20">
        <f>SUM(G24:G26)</f>
        <v>394710</v>
      </c>
      <c r="H27" s="20">
        <f>SUM(H24:H26)</f>
        <v>10350</v>
      </c>
      <c r="I27" s="20">
        <f>SUM(I24:I26)</f>
        <v>0</v>
      </c>
      <c r="J27" s="21">
        <f>G27+H27+I27</f>
        <v>405060</v>
      </c>
    </row>
    <row r="28" spans="1:10" x14ac:dyDescent="0.25">
      <c r="A28" s="2"/>
      <c r="B28" s="1"/>
      <c r="C28" s="28"/>
      <c r="D28" s="28"/>
      <c r="E28" s="28"/>
      <c r="F28" s="19"/>
      <c r="G28" s="28"/>
      <c r="H28" s="28"/>
      <c r="I28" s="28"/>
      <c r="J28" s="19"/>
    </row>
    <row r="29" spans="1:10" s="22" customFormat="1" x14ac:dyDescent="0.25">
      <c r="A29" s="2" t="s">
        <v>9</v>
      </c>
      <c r="B29" s="1" t="s">
        <v>27</v>
      </c>
      <c r="C29" s="28">
        <v>0</v>
      </c>
      <c r="D29" s="28">
        <v>0</v>
      </c>
      <c r="E29" s="28">
        <v>0</v>
      </c>
      <c r="F29" s="29">
        <f t="shared" ref="F29:F35" si="5">C29+D29+E29</f>
        <v>0</v>
      </c>
      <c r="G29" s="28">
        <v>0</v>
      </c>
      <c r="H29" s="28">
        <v>0</v>
      </c>
      <c r="I29" s="28">
        <v>0</v>
      </c>
      <c r="J29" s="29">
        <f t="shared" ref="J29:J35" si="6">G29+H29+I29</f>
        <v>0</v>
      </c>
    </row>
    <row r="30" spans="1:10" x14ac:dyDescent="0.25">
      <c r="A30" s="2" t="s">
        <v>10</v>
      </c>
      <c r="B30" s="1" t="s">
        <v>28</v>
      </c>
      <c r="C30" s="28">
        <v>0</v>
      </c>
      <c r="D30" s="28">
        <v>0</v>
      </c>
      <c r="E30" s="28">
        <v>0</v>
      </c>
      <c r="F30" s="29">
        <f t="shared" si="5"/>
        <v>0</v>
      </c>
      <c r="G30" s="28">
        <v>0</v>
      </c>
      <c r="H30" s="28">
        <v>0</v>
      </c>
      <c r="I30" s="28">
        <v>0</v>
      </c>
      <c r="J30" s="29">
        <f t="shared" si="6"/>
        <v>0</v>
      </c>
    </row>
    <row r="31" spans="1:10" x14ac:dyDescent="0.25">
      <c r="A31" s="2" t="s">
        <v>11</v>
      </c>
      <c r="B31" s="1" t="s">
        <v>29</v>
      </c>
      <c r="C31" s="28">
        <v>0</v>
      </c>
      <c r="D31" s="28">
        <v>0</v>
      </c>
      <c r="E31" s="28">
        <v>0</v>
      </c>
      <c r="F31" s="29">
        <f t="shared" si="5"/>
        <v>0</v>
      </c>
      <c r="G31" s="28">
        <v>0</v>
      </c>
      <c r="H31" s="28">
        <v>0</v>
      </c>
      <c r="I31" s="28">
        <v>0</v>
      </c>
      <c r="J31" s="29">
        <f t="shared" si="6"/>
        <v>0</v>
      </c>
    </row>
    <row r="32" spans="1:10" x14ac:dyDescent="0.25">
      <c r="A32" s="2" t="s">
        <v>12</v>
      </c>
      <c r="B32" s="1" t="s">
        <v>30</v>
      </c>
      <c r="C32" s="28">
        <v>0</v>
      </c>
      <c r="D32" s="28">
        <v>0</v>
      </c>
      <c r="E32" s="28">
        <v>0</v>
      </c>
      <c r="F32" s="19">
        <f t="shared" si="5"/>
        <v>0</v>
      </c>
      <c r="G32" s="28">
        <v>0</v>
      </c>
      <c r="H32" s="28">
        <v>0</v>
      </c>
      <c r="I32" s="28">
        <v>0</v>
      </c>
      <c r="J32" s="19">
        <f t="shared" si="6"/>
        <v>0</v>
      </c>
    </row>
    <row r="33" spans="1:10" x14ac:dyDescent="0.25">
      <c r="A33" s="2" t="s">
        <v>13</v>
      </c>
      <c r="B33" s="1" t="s">
        <v>31</v>
      </c>
      <c r="C33" s="18">
        <v>7576</v>
      </c>
      <c r="D33" s="18">
        <v>0</v>
      </c>
      <c r="E33" s="18">
        <v>0</v>
      </c>
      <c r="F33" s="19">
        <f t="shared" si="5"/>
        <v>7576</v>
      </c>
      <c r="G33" s="18">
        <v>3315</v>
      </c>
      <c r="H33" s="18">
        <v>0</v>
      </c>
      <c r="I33" s="18">
        <v>0</v>
      </c>
      <c r="J33" s="19">
        <f t="shared" si="6"/>
        <v>3315</v>
      </c>
    </row>
    <row r="34" spans="1:10" x14ac:dyDescent="0.25">
      <c r="A34" s="2" t="s">
        <v>14</v>
      </c>
      <c r="B34" s="1" t="s">
        <v>32</v>
      </c>
      <c r="C34" s="18">
        <v>0</v>
      </c>
      <c r="D34" s="18">
        <v>0</v>
      </c>
      <c r="E34" s="18">
        <v>0</v>
      </c>
      <c r="F34" s="19">
        <f t="shared" si="5"/>
        <v>0</v>
      </c>
      <c r="G34" s="18">
        <v>0</v>
      </c>
      <c r="H34" s="18">
        <v>0</v>
      </c>
      <c r="I34" s="18">
        <v>0</v>
      </c>
      <c r="J34" s="19">
        <f t="shared" si="6"/>
        <v>0</v>
      </c>
    </row>
    <row r="35" spans="1:10" ht="15.75" thickBot="1" x14ac:dyDescent="0.3">
      <c r="A35" s="6" t="s">
        <v>15</v>
      </c>
      <c r="B35" s="7" t="s">
        <v>33</v>
      </c>
      <c r="C35" s="31">
        <v>0</v>
      </c>
      <c r="D35" s="31">
        <v>0</v>
      </c>
      <c r="E35" s="31">
        <v>0</v>
      </c>
      <c r="F35" s="32">
        <f t="shared" si="5"/>
        <v>0</v>
      </c>
      <c r="G35" s="31">
        <v>0</v>
      </c>
      <c r="H35" s="31">
        <v>0</v>
      </c>
      <c r="I35" s="31">
        <v>0</v>
      </c>
      <c r="J35" s="32">
        <f t="shared" si="6"/>
        <v>0</v>
      </c>
    </row>
    <row r="36" spans="1:10" ht="15.75" thickBot="1" x14ac:dyDescent="0.3">
      <c r="A36" s="23" t="s">
        <v>42</v>
      </c>
      <c r="B36" s="8" t="s">
        <v>43</v>
      </c>
      <c r="C36" s="20">
        <f>SUM(C29:C35)</f>
        <v>7576</v>
      </c>
      <c r="D36" s="20">
        <f>SUM(D29:D35)</f>
        <v>0</v>
      </c>
      <c r="E36" s="20">
        <f>SUM(E29:E35)</f>
        <v>0</v>
      </c>
      <c r="F36" s="21">
        <f>C36+D36+E36</f>
        <v>7576</v>
      </c>
      <c r="G36" s="20">
        <f>SUM(G29:G35)</f>
        <v>3315</v>
      </c>
      <c r="H36" s="20">
        <f>SUM(H29:H35)</f>
        <v>0</v>
      </c>
      <c r="I36" s="20">
        <f>SUM(I29:I35)</f>
        <v>0</v>
      </c>
      <c r="J36" s="21">
        <f>G36+H36+I36</f>
        <v>3315</v>
      </c>
    </row>
    <row r="37" spans="1:10" ht="15.75" thickBot="1" x14ac:dyDescent="0.3">
      <c r="A37" s="9"/>
      <c r="B37" s="10"/>
      <c r="C37" s="26"/>
      <c r="D37" s="26"/>
      <c r="E37" s="26"/>
      <c r="F37" s="27"/>
      <c r="G37" s="26"/>
      <c r="H37" s="26"/>
      <c r="I37" s="26"/>
      <c r="J37" s="27"/>
    </row>
    <row r="38" spans="1:10" ht="15.75" thickBot="1" x14ac:dyDescent="0.3">
      <c r="A38" s="23" t="s">
        <v>44</v>
      </c>
      <c r="B38" s="24" t="s">
        <v>45</v>
      </c>
      <c r="C38" s="20">
        <f>C36+C27</f>
        <v>236232</v>
      </c>
      <c r="D38" s="20">
        <f>D36+D27</f>
        <v>6500</v>
      </c>
      <c r="E38" s="20">
        <f>E36+E27</f>
        <v>0</v>
      </c>
      <c r="F38" s="21">
        <f t="shared" si="0"/>
        <v>242732</v>
      </c>
      <c r="G38" s="20">
        <f>G36+G27</f>
        <v>398025</v>
      </c>
      <c r="H38" s="20">
        <f>H36+H27</f>
        <v>10350</v>
      </c>
      <c r="I38" s="20">
        <f>I36+I27</f>
        <v>0</v>
      </c>
      <c r="J38" s="21">
        <f t="shared" ref="J38" si="7">G38+H38+I38</f>
        <v>408375</v>
      </c>
    </row>
    <row r="39" spans="1:10" ht="15.75" thickBot="1" x14ac:dyDescent="0.3">
      <c r="A39" s="9"/>
      <c r="B39" s="25"/>
      <c r="C39" s="26"/>
      <c r="D39" s="26"/>
      <c r="E39" s="26"/>
      <c r="F39" s="27"/>
      <c r="G39" s="26"/>
      <c r="H39" s="26"/>
      <c r="I39" s="26"/>
      <c r="J39" s="27"/>
    </row>
    <row r="40" spans="1:10" ht="15.75" thickBot="1" x14ac:dyDescent="0.3">
      <c r="A40" s="23" t="s">
        <v>46</v>
      </c>
      <c r="B40" s="24" t="s">
        <v>47</v>
      </c>
      <c r="C40" s="20">
        <f>C22+C38</f>
        <v>907384</v>
      </c>
      <c r="D40" s="20">
        <f>D22+D38</f>
        <v>202964</v>
      </c>
      <c r="E40" s="20">
        <f>E22+E38</f>
        <v>0</v>
      </c>
      <c r="F40" s="21">
        <f t="shared" si="0"/>
        <v>1110348</v>
      </c>
      <c r="G40" s="20">
        <f>G22+G38</f>
        <v>1111853</v>
      </c>
      <c r="H40" s="20">
        <f>H22+H38</f>
        <v>433147</v>
      </c>
      <c r="I40" s="20">
        <f>I22+I38</f>
        <v>0</v>
      </c>
      <c r="J40" s="21">
        <f t="shared" ref="J40" si="8">G40+H40+I40</f>
        <v>1545000</v>
      </c>
    </row>
    <row r="41" spans="1:10" x14ac:dyDescent="0.25">
      <c r="A41" s="60"/>
    </row>
  </sheetData>
  <mergeCells count="5">
    <mergeCell ref="A2:J2"/>
    <mergeCell ref="A4:A5"/>
    <mergeCell ref="B4:B5"/>
    <mergeCell ref="C4:F4"/>
    <mergeCell ref="G4:J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topLeftCell="A13" zoomScaleNormal="100" workbookViewId="0">
      <selection activeCell="J8" sqref="J8"/>
    </sheetView>
  </sheetViews>
  <sheetFormatPr defaultRowHeight="15" x14ac:dyDescent="0.25"/>
  <cols>
    <col min="1" max="1" width="11" customWidth="1"/>
    <col min="2" max="2" width="48.5703125" customWidth="1"/>
    <col min="3" max="4" width="13.7109375" style="13" customWidth="1"/>
    <col min="5" max="5" width="13.85546875" style="13" customWidth="1"/>
    <col min="6" max="6" width="13.140625" style="13" customWidth="1"/>
    <col min="7" max="7" width="13.28515625" style="33" customWidth="1"/>
    <col min="8" max="9" width="13.7109375" style="13" customWidth="1"/>
    <col min="10" max="10" width="13.85546875" style="13" customWidth="1"/>
    <col min="11" max="11" width="13.140625" style="13" customWidth="1"/>
    <col min="12" max="12" width="13.28515625" style="33" customWidth="1"/>
  </cols>
  <sheetData>
    <row r="1" spans="1:12" x14ac:dyDescent="0.25">
      <c r="G1" s="14"/>
      <c r="L1" s="14" t="s">
        <v>57</v>
      </c>
    </row>
    <row r="2" spans="1:12" x14ac:dyDescent="0.25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5">
      <c r="A3" s="113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.75" thickBot="1" x14ac:dyDescent="0.3">
      <c r="A4" s="58"/>
      <c r="B4" s="58"/>
      <c r="C4" s="58"/>
      <c r="D4" s="58"/>
      <c r="E4" s="58"/>
      <c r="F4" s="58"/>
      <c r="G4" s="58"/>
      <c r="H4"/>
      <c r="I4"/>
      <c r="J4"/>
      <c r="K4"/>
      <c r="L4" s="14" t="s">
        <v>3</v>
      </c>
    </row>
    <row r="5" spans="1:12" ht="15.75" thickBot="1" x14ac:dyDescent="0.3">
      <c r="A5" s="114" t="s">
        <v>2</v>
      </c>
      <c r="B5" s="116" t="s">
        <v>0</v>
      </c>
      <c r="C5" s="118" t="s">
        <v>61</v>
      </c>
      <c r="D5" s="119"/>
      <c r="E5" s="119"/>
      <c r="F5" s="119"/>
      <c r="G5" s="120"/>
      <c r="H5" s="118" t="s">
        <v>62</v>
      </c>
      <c r="I5" s="119"/>
      <c r="J5" s="119"/>
      <c r="K5" s="119"/>
      <c r="L5" s="120"/>
    </row>
    <row r="6" spans="1:12" ht="33" customHeight="1" thickBot="1" x14ac:dyDescent="0.3">
      <c r="A6" s="115"/>
      <c r="B6" s="117"/>
      <c r="C6" s="59" t="s">
        <v>51</v>
      </c>
      <c r="D6" s="59" t="s">
        <v>52</v>
      </c>
      <c r="E6" s="59" t="s">
        <v>53</v>
      </c>
      <c r="F6" s="59" t="s">
        <v>54</v>
      </c>
      <c r="G6" s="17" t="s">
        <v>1</v>
      </c>
      <c r="H6" s="59" t="s">
        <v>51</v>
      </c>
      <c r="I6" s="59" t="s">
        <v>52</v>
      </c>
      <c r="J6" s="59" t="s">
        <v>53</v>
      </c>
      <c r="K6" s="59" t="s">
        <v>54</v>
      </c>
      <c r="L6" s="17" t="s">
        <v>1</v>
      </c>
    </row>
    <row r="7" spans="1:12" x14ac:dyDescent="0.25">
      <c r="A7" s="11" t="s">
        <v>4</v>
      </c>
      <c r="B7" s="12" t="s">
        <v>18</v>
      </c>
      <c r="C7" s="15">
        <v>45200</v>
      </c>
      <c r="D7" s="15">
        <v>59587</v>
      </c>
      <c r="E7" s="15">
        <v>83849</v>
      </c>
      <c r="F7" s="15">
        <v>8884</v>
      </c>
      <c r="G7" s="52">
        <f t="shared" ref="G7:G12" si="0">C7+D7+E7+F7</f>
        <v>197520</v>
      </c>
      <c r="H7" s="15">
        <v>44744</v>
      </c>
      <c r="I7" s="15">
        <v>61997</v>
      </c>
      <c r="J7" s="15">
        <v>88659</v>
      </c>
      <c r="K7" s="15">
        <v>9913</v>
      </c>
      <c r="L7" s="52">
        <f t="shared" ref="L7:L11" si="1">H7+I7+J7+K7</f>
        <v>205313</v>
      </c>
    </row>
    <row r="8" spans="1:12" x14ac:dyDescent="0.25">
      <c r="A8" s="2" t="s">
        <v>5</v>
      </c>
      <c r="B8" s="1" t="s">
        <v>19</v>
      </c>
      <c r="C8" s="28">
        <v>8927</v>
      </c>
      <c r="D8" s="28">
        <v>11922</v>
      </c>
      <c r="E8" s="28">
        <v>16741</v>
      </c>
      <c r="F8" s="28">
        <v>1719</v>
      </c>
      <c r="G8" s="19">
        <f t="shared" si="0"/>
        <v>39309</v>
      </c>
      <c r="H8" s="28">
        <v>9473</v>
      </c>
      <c r="I8" s="28">
        <v>12336</v>
      </c>
      <c r="J8" s="28">
        <v>17906</v>
      </c>
      <c r="K8" s="28">
        <f>1719+161+29</f>
        <v>1909</v>
      </c>
      <c r="L8" s="19">
        <f t="shared" si="1"/>
        <v>41624</v>
      </c>
    </row>
    <row r="9" spans="1:12" x14ac:dyDescent="0.25">
      <c r="A9" s="2" t="s">
        <v>6</v>
      </c>
      <c r="B9" s="1" t="s">
        <v>20</v>
      </c>
      <c r="C9" s="28">
        <v>143964</v>
      </c>
      <c r="D9" s="28">
        <v>16159</v>
      </c>
      <c r="E9" s="28">
        <v>25912</v>
      </c>
      <c r="F9" s="28">
        <v>8188</v>
      </c>
      <c r="G9" s="19">
        <f t="shared" si="0"/>
        <v>194223</v>
      </c>
      <c r="H9" s="28">
        <v>153188</v>
      </c>
      <c r="I9" s="28">
        <v>16783</v>
      </c>
      <c r="J9" s="28">
        <v>29393</v>
      </c>
      <c r="K9" s="28">
        <v>8318</v>
      </c>
      <c r="L9" s="19">
        <f t="shared" si="1"/>
        <v>207682</v>
      </c>
    </row>
    <row r="10" spans="1:12" x14ac:dyDescent="0.25">
      <c r="A10" s="2" t="s">
        <v>7</v>
      </c>
      <c r="B10" s="1" t="s">
        <v>21</v>
      </c>
      <c r="C10" s="28">
        <v>8000</v>
      </c>
      <c r="D10" s="28">
        <v>0</v>
      </c>
      <c r="E10" s="28">
        <v>0</v>
      </c>
      <c r="F10" s="36">
        <v>0</v>
      </c>
      <c r="G10" s="19">
        <f t="shared" si="0"/>
        <v>8000</v>
      </c>
      <c r="H10" s="28">
        <v>8000</v>
      </c>
      <c r="I10" s="28">
        <v>0</v>
      </c>
      <c r="J10" s="28">
        <v>0</v>
      </c>
      <c r="K10" s="36">
        <v>0</v>
      </c>
      <c r="L10" s="19">
        <f t="shared" si="1"/>
        <v>8000</v>
      </c>
    </row>
    <row r="11" spans="1:12" ht="15.75" thickBot="1" x14ac:dyDescent="0.3">
      <c r="A11" s="53" t="s">
        <v>8</v>
      </c>
      <c r="B11" s="54" t="s">
        <v>22</v>
      </c>
      <c r="C11" s="28">
        <v>8390</v>
      </c>
      <c r="D11" s="55">
        <v>0</v>
      </c>
      <c r="E11" s="28">
        <v>0</v>
      </c>
      <c r="F11" s="56">
        <v>0</v>
      </c>
      <c r="G11" s="57">
        <f t="shared" si="0"/>
        <v>8390</v>
      </c>
      <c r="H11" s="28">
        <v>9305</v>
      </c>
      <c r="I11" s="55">
        <v>0</v>
      </c>
      <c r="J11" s="28">
        <v>0</v>
      </c>
      <c r="K11" s="56">
        <v>0</v>
      </c>
      <c r="L11" s="57">
        <f t="shared" si="1"/>
        <v>9305</v>
      </c>
    </row>
    <row r="12" spans="1:12" ht="15.75" thickBot="1" x14ac:dyDescent="0.3">
      <c r="A12" s="23" t="s">
        <v>16</v>
      </c>
      <c r="B12" s="8" t="s">
        <v>23</v>
      </c>
      <c r="C12" s="20">
        <f>SUM(C7:C11)</f>
        <v>214481</v>
      </c>
      <c r="D12" s="20">
        <f>SUM(D7:D11)</f>
        <v>87668</v>
      </c>
      <c r="E12" s="20">
        <f>SUM(E7:E11)</f>
        <v>126502</v>
      </c>
      <c r="F12" s="20">
        <f>SUM(F7:F11)</f>
        <v>18791</v>
      </c>
      <c r="G12" s="21">
        <f t="shared" si="0"/>
        <v>447442</v>
      </c>
      <c r="H12" s="20">
        <f>SUM(H7:H11)</f>
        <v>224710</v>
      </c>
      <c r="I12" s="20">
        <f>SUM(I7:I11)</f>
        <v>91116</v>
      </c>
      <c r="J12" s="20">
        <f>SUM(J7:J11)</f>
        <v>135958</v>
      </c>
      <c r="K12" s="20">
        <f>SUM(K7:K11)</f>
        <v>20140</v>
      </c>
      <c r="L12" s="21">
        <f t="shared" ref="L12" si="2">H12+I12+J12+K12</f>
        <v>471924</v>
      </c>
    </row>
    <row r="13" spans="1:12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</row>
    <row r="14" spans="1:12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28">
        <v>0</v>
      </c>
      <c r="G14" s="29">
        <f t="shared" ref="G14:G20" si="3">C14+D14+E14</f>
        <v>0</v>
      </c>
      <c r="H14" s="28">
        <v>0</v>
      </c>
      <c r="I14" s="28">
        <v>0</v>
      </c>
      <c r="J14" s="28">
        <v>0</v>
      </c>
      <c r="K14" s="28">
        <v>0</v>
      </c>
      <c r="L14" s="29">
        <f t="shared" ref="L14:L20" si="4">H14+I14+J14</f>
        <v>0</v>
      </c>
    </row>
    <row r="15" spans="1:12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28">
        <v>0</v>
      </c>
      <c r="G15" s="29">
        <f t="shared" si="3"/>
        <v>0</v>
      </c>
      <c r="H15" s="28">
        <v>0</v>
      </c>
      <c r="I15" s="28">
        <v>0</v>
      </c>
      <c r="J15" s="28">
        <v>0</v>
      </c>
      <c r="K15" s="28">
        <v>0</v>
      </c>
      <c r="L15" s="29">
        <f t="shared" si="4"/>
        <v>0</v>
      </c>
    </row>
    <row r="16" spans="1:12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28">
        <v>0</v>
      </c>
      <c r="G16" s="29">
        <f t="shared" si="3"/>
        <v>0</v>
      </c>
      <c r="H16" s="28">
        <v>0</v>
      </c>
      <c r="I16" s="28">
        <v>0</v>
      </c>
      <c r="J16" s="28">
        <v>0</v>
      </c>
      <c r="K16" s="28">
        <v>0</v>
      </c>
      <c r="L16" s="29">
        <f t="shared" si="4"/>
        <v>0</v>
      </c>
    </row>
    <row r="17" spans="1:13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28">
        <v>0</v>
      </c>
      <c r="G17" s="19">
        <f t="shared" si="3"/>
        <v>0</v>
      </c>
      <c r="H17" s="28">
        <v>6948</v>
      </c>
      <c r="I17" s="28">
        <v>0</v>
      </c>
      <c r="J17" s="28">
        <v>0</v>
      </c>
      <c r="K17" s="28">
        <v>0</v>
      </c>
      <c r="L17" s="19">
        <f t="shared" si="4"/>
        <v>6948</v>
      </c>
    </row>
    <row r="18" spans="1:13" s="22" customFormat="1" x14ac:dyDescent="0.25">
      <c r="A18" s="2" t="s">
        <v>13</v>
      </c>
      <c r="B18" s="1" t="s">
        <v>31</v>
      </c>
      <c r="C18" s="18">
        <v>223710</v>
      </c>
      <c r="D18" s="18">
        <v>0</v>
      </c>
      <c r="E18" s="18">
        <v>0</v>
      </c>
      <c r="F18" s="28">
        <v>0</v>
      </c>
      <c r="G18" s="19">
        <f t="shared" si="3"/>
        <v>223710</v>
      </c>
      <c r="H18" s="18">
        <v>234956</v>
      </c>
      <c r="I18" s="18">
        <v>0</v>
      </c>
      <c r="J18" s="18">
        <v>0</v>
      </c>
      <c r="K18" s="28">
        <v>0</v>
      </c>
      <c r="L18" s="19">
        <f t="shared" si="4"/>
        <v>234956</v>
      </c>
    </row>
    <row r="19" spans="1:13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28">
        <v>0</v>
      </c>
      <c r="G19" s="19">
        <f t="shared" si="3"/>
        <v>0</v>
      </c>
      <c r="H19" s="18">
        <v>0</v>
      </c>
      <c r="I19" s="18">
        <v>0</v>
      </c>
      <c r="J19" s="18">
        <v>0</v>
      </c>
      <c r="K19" s="28">
        <v>0</v>
      </c>
      <c r="L19" s="19">
        <f t="shared" si="4"/>
        <v>0</v>
      </c>
    </row>
    <row r="20" spans="1:13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40">
        <v>0</v>
      </c>
      <c r="G20" s="32">
        <f t="shared" si="3"/>
        <v>0</v>
      </c>
      <c r="H20" s="31">
        <v>0</v>
      </c>
      <c r="I20" s="31">
        <v>0</v>
      </c>
      <c r="J20" s="31">
        <v>0</v>
      </c>
      <c r="K20" s="40">
        <v>0</v>
      </c>
      <c r="L20" s="32">
        <f t="shared" si="4"/>
        <v>0</v>
      </c>
    </row>
    <row r="21" spans="1:13" ht="15.75" thickBot="1" x14ac:dyDescent="0.3">
      <c r="A21" s="23" t="s">
        <v>17</v>
      </c>
      <c r="B21" s="8" t="s">
        <v>24</v>
      </c>
      <c r="C21" s="20">
        <f>SUM(C14:C20)</f>
        <v>223710</v>
      </c>
      <c r="D21" s="20">
        <f>SUM(D14:D20)</f>
        <v>0</v>
      </c>
      <c r="E21" s="20">
        <f>SUM(E14:E20)</f>
        <v>0</v>
      </c>
      <c r="F21" s="20">
        <f>SUM(F14:F20)</f>
        <v>0</v>
      </c>
      <c r="G21" s="21">
        <f>C21+D21+E21+F21</f>
        <v>223710</v>
      </c>
      <c r="H21" s="20">
        <f>SUM(H14:H20)</f>
        <v>241904</v>
      </c>
      <c r="I21" s="20">
        <f>SUM(I14:I20)</f>
        <v>0</v>
      </c>
      <c r="J21" s="20">
        <f>SUM(J14:J20)</f>
        <v>0</v>
      </c>
      <c r="K21" s="20">
        <f>SUM(K14:K20)</f>
        <v>0</v>
      </c>
      <c r="L21" s="21">
        <f>H21+I21+J21+K21</f>
        <v>241904</v>
      </c>
    </row>
    <row r="22" spans="1:13" ht="15.75" thickBot="1" x14ac:dyDescent="0.3">
      <c r="A22" s="9"/>
      <c r="B22" s="10"/>
      <c r="C22" s="26"/>
      <c r="D22" s="26"/>
      <c r="E22" s="26"/>
      <c r="F22" s="41"/>
      <c r="G22" s="27"/>
      <c r="H22" s="26"/>
      <c r="I22" s="26"/>
      <c r="J22" s="26"/>
      <c r="K22" s="41"/>
      <c r="L22" s="27"/>
    </row>
    <row r="23" spans="1:13" ht="15.75" thickBot="1" x14ac:dyDescent="0.3">
      <c r="A23" s="23" t="s">
        <v>25</v>
      </c>
      <c r="B23" s="24" t="s">
        <v>26</v>
      </c>
      <c r="C23" s="20">
        <f>C21+C12</f>
        <v>438191</v>
      </c>
      <c r="D23" s="20">
        <f>D21+D12</f>
        <v>87668</v>
      </c>
      <c r="E23" s="20">
        <f>E21+E12</f>
        <v>126502</v>
      </c>
      <c r="F23" s="20">
        <f>F21+F12</f>
        <v>18791</v>
      </c>
      <c r="G23" s="21">
        <f>C23+D23+E23+F23</f>
        <v>671152</v>
      </c>
      <c r="H23" s="20">
        <f>H21+H12</f>
        <v>466614</v>
      </c>
      <c r="I23" s="20">
        <f>I21+I12</f>
        <v>91116</v>
      </c>
      <c r="J23" s="20">
        <f>J21+J12</f>
        <v>135958</v>
      </c>
      <c r="K23" s="20">
        <f>K21+K12</f>
        <v>20140</v>
      </c>
      <c r="L23" s="21">
        <f>H23+I23+J23+K23</f>
        <v>713828</v>
      </c>
    </row>
    <row r="24" spans="1:13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</row>
    <row r="25" spans="1:13" x14ac:dyDescent="0.25">
      <c r="A25" s="2" t="s">
        <v>34</v>
      </c>
      <c r="B25" s="1" t="s">
        <v>37</v>
      </c>
      <c r="C25" s="28">
        <v>128730</v>
      </c>
      <c r="D25" s="28">
        <v>762</v>
      </c>
      <c r="E25" s="28">
        <v>1289</v>
      </c>
      <c r="F25" s="36">
        <v>127</v>
      </c>
      <c r="G25" s="19">
        <f>C25+D25+E25+F25</f>
        <v>130908</v>
      </c>
      <c r="H25" s="28">
        <v>220458</v>
      </c>
      <c r="I25" s="77">
        <v>765</v>
      </c>
      <c r="J25" s="77">
        <v>1289</v>
      </c>
      <c r="K25" s="77">
        <f>127+107+46</f>
        <v>280</v>
      </c>
      <c r="L25" s="19">
        <f>H25+I25+J25+K25</f>
        <v>222792</v>
      </c>
    </row>
    <row r="26" spans="1:13" x14ac:dyDescent="0.25">
      <c r="A26" s="2" t="s">
        <v>35</v>
      </c>
      <c r="B26" s="1" t="s">
        <v>38</v>
      </c>
      <c r="C26" s="28">
        <v>92350</v>
      </c>
      <c r="D26" s="28">
        <v>0</v>
      </c>
      <c r="E26" s="28">
        <v>4128</v>
      </c>
      <c r="F26" s="36">
        <v>1270</v>
      </c>
      <c r="G26" s="19">
        <f>C26+D26+E26+F26</f>
        <v>97748</v>
      </c>
      <c r="H26" s="28">
        <v>170937</v>
      </c>
      <c r="I26" s="77">
        <v>0</v>
      </c>
      <c r="J26" s="77">
        <f>4128-3810</f>
        <v>318</v>
      </c>
      <c r="K26" s="77">
        <v>663</v>
      </c>
      <c r="L26" s="19">
        <f>H26+I26+J26+K26</f>
        <v>171918</v>
      </c>
      <c r="M26" s="61"/>
    </row>
    <row r="27" spans="1:13" ht="15.75" thickBot="1" x14ac:dyDescent="0.3">
      <c r="A27" s="2" t="s">
        <v>36</v>
      </c>
      <c r="B27" s="1" t="s">
        <v>39</v>
      </c>
      <c r="C27" s="28">
        <v>0</v>
      </c>
      <c r="D27" s="28">
        <v>0</v>
      </c>
      <c r="E27" s="28">
        <v>0</v>
      </c>
      <c r="F27" s="36">
        <v>0</v>
      </c>
      <c r="G27" s="19">
        <f>C27+D27+E27+F27</f>
        <v>0</v>
      </c>
      <c r="H27" s="28">
        <v>0</v>
      </c>
      <c r="I27" s="28">
        <v>0</v>
      </c>
      <c r="J27" s="28">
        <v>0</v>
      </c>
      <c r="K27" s="36">
        <v>0</v>
      </c>
      <c r="L27" s="19">
        <f>H27+I27+J27+K27</f>
        <v>0</v>
      </c>
      <c r="M27" s="61"/>
    </row>
    <row r="28" spans="1:13" ht="15.75" thickBot="1" x14ac:dyDescent="0.3">
      <c r="A28" s="23" t="s">
        <v>40</v>
      </c>
      <c r="B28" s="8" t="s">
        <v>41</v>
      </c>
      <c r="C28" s="20">
        <f>SUM(C25:C27)</f>
        <v>221080</v>
      </c>
      <c r="D28" s="20">
        <f>SUM(D25:D27)</f>
        <v>762</v>
      </c>
      <c r="E28" s="20">
        <f>SUM(E25:E27)</f>
        <v>5417</v>
      </c>
      <c r="F28" s="20">
        <f>SUM(F25:F27)</f>
        <v>1397</v>
      </c>
      <c r="G28" s="21">
        <f>C28+D28+E28+F28</f>
        <v>228656</v>
      </c>
      <c r="H28" s="20">
        <f>SUM(H25:H27)</f>
        <v>391395</v>
      </c>
      <c r="I28" s="20">
        <f>SUM(I25:I27)</f>
        <v>765</v>
      </c>
      <c r="J28" s="20">
        <f>SUM(J25:J27)</f>
        <v>1607</v>
      </c>
      <c r="K28" s="20">
        <f>SUM(K25:K27)</f>
        <v>943</v>
      </c>
      <c r="L28" s="21">
        <f>H28+I28+J28+K28</f>
        <v>394710</v>
      </c>
    </row>
    <row r="29" spans="1:13" x14ac:dyDescent="0.25">
      <c r="A29" s="2"/>
      <c r="B29" s="1"/>
      <c r="C29" s="28"/>
      <c r="D29" s="28"/>
      <c r="E29" s="28"/>
      <c r="F29" s="36"/>
      <c r="G29" s="19"/>
      <c r="H29" s="28"/>
      <c r="I29" s="28"/>
      <c r="J29" s="28"/>
      <c r="K29" s="36"/>
      <c r="L29" s="19"/>
    </row>
    <row r="30" spans="1:13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38">
        <v>0</v>
      </c>
      <c r="G30" s="29">
        <f t="shared" ref="G30:G37" si="5">C30+D30+E30+F30</f>
        <v>0</v>
      </c>
      <c r="H30" s="28">
        <v>0</v>
      </c>
      <c r="I30" s="28">
        <v>0</v>
      </c>
      <c r="J30" s="28">
        <v>0</v>
      </c>
      <c r="K30" s="38">
        <v>0</v>
      </c>
      <c r="L30" s="29">
        <f t="shared" ref="L30:L37" si="6">H30+I30+J30+K30</f>
        <v>0</v>
      </c>
    </row>
    <row r="31" spans="1:13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38">
        <v>0</v>
      </c>
      <c r="G31" s="29">
        <f t="shared" si="5"/>
        <v>0</v>
      </c>
      <c r="H31" s="28">
        <v>0</v>
      </c>
      <c r="I31" s="28">
        <v>0</v>
      </c>
      <c r="J31" s="28">
        <v>0</v>
      </c>
      <c r="K31" s="38">
        <v>0</v>
      </c>
      <c r="L31" s="29">
        <f t="shared" si="6"/>
        <v>0</v>
      </c>
    </row>
    <row r="32" spans="1:13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38">
        <v>0</v>
      </c>
      <c r="G32" s="29">
        <f t="shared" si="5"/>
        <v>0</v>
      </c>
      <c r="H32" s="28">
        <v>0</v>
      </c>
      <c r="I32" s="28">
        <v>0</v>
      </c>
      <c r="J32" s="28">
        <v>0</v>
      </c>
      <c r="K32" s="38">
        <v>0</v>
      </c>
      <c r="L32" s="29">
        <f t="shared" si="6"/>
        <v>0</v>
      </c>
    </row>
    <row r="33" spans="1:12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36">
        <v>0</v>
      </c>
      <c r="G33" s="29">
        <f t="shared" si="5"/>
        <v>0</v>
      </c>
      <c r="H33" s="28">
        <v>0</v>
      </c>
      <c r="I33" s="28">
        <v>0</v>
      </c>
      <c r="J33" s="28">
        <v>0</v>
      </c>
      <c r="K33" s="36">
        <v>0</v>
      </c>
      <c r="L33" s="29">
        <f t="shared" si="6"/>
        <v>0</v>
      </c>
    </row>
    <row r="34" spans="1:12" x14ac:dyDescent="0.25">
      <c r="A34" s="2" t="s">
        <v>13</v>
      </c>
      <c r="B34" s="1" t="s">
        <v>31</v>
      </c>
      <c r="C34" s="18">
        <v>7576</v>
      </c>
      <c r="D34" s="18">
        <v>0</v>
      </c>
      <c r="E34" s="18">
        <v>0</v>
      </c>
      <c r="F34" s="39">
        <v>0</v>
      </c>
      <c r="G34" s="29">
        <f t="shared" si="5"/>
        <v>7576</v>
      </c>
      <c r="H34" s="18">
        <v>3315</v>
      </c>
      <c r="I34" s="18">
        <v>0</v>
      </c>
      <c r="J34" s="18">
        <v>0</v>
      </c>
      <c r="K34" s="39">
        <v>0</v>
      </c>
      <c r="L34" s="29">
        <f t="shared" si="6"/>
        <v>3315</v>
      </c>
    </row>
    <row r="35" spans="1:12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39">
        <v>0</v>
      </c>
      <c r="G35" s="29">
        <f t="shared" si="5"/>
        <v>0</v>
      </c>
      <c r="H35" s="18">
        <v>0</v>
      </c>
      <c r="I35" s="18">
        <v>0</v>
      </c>
      <c r="J35" s="18">
        <v>0</v>
      </c>
      <c r="K35" s="39">
        <v>0</v>
      </c>
      <c r="L35" s="29">
        <f t="shared" si="6"/>
        <v>0</v>
      </c>
    </row>
    <row r="36" spans="1:12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40">
        <v>0</v>
      </c>
      <c r="G36" s="32">
        <f t="shared" si="5"/>
        <v>0</v>
      </c>
      <c r="H36" s="31">
        <v>0</v>
      </c>
      <c r="I36" s="31">
        <v>0</v>
      </c>
      <c r="J36" s="31">
        <v>0</v>
      </c>
      <c r="K36" s="40">
        <v>0</v>
      </c>
      <c r="L36" s="32">
        <f t="shared" si="6"/>
        <v>0</v>
      </c>
    </row>
    <row r="37" spans="1:12" ht="15.75" thickBot="1" x14ac:dyDescent="0.3">
      <c r="A37" s="23" t="s">
        <v>42</v>
      </c>
      <c r="B37" s="8" t="s">
        <v>43</v>
      </c>
      <c r="C37" s="20">
        <f>SUM(C30:C36)</f>
        <v>7576</v>
      </c>
      <c r="D37" s="20">
        <f>SUM(D30:D36)</f>
        <v>0</v>
      </c>
      <c r="E37" s="20">
        <f>SUM(E30:E36)</f>
        <v>0</v>
      </c>
      <c r="F37" s="20">
        <f>SUM(F30:F36)</f>
        <v>0</v>
      </c>
      <c r="G37" s="21">
        <f t="shared" si="5"/>
        <v>7576</v>
      </c>
      <c r="H37" s="20">
        <f>SUM(H30:H36)</f>
        <v>3315</v>
      </c>
      <c r="I37" s="20">
        <f>SUM(I30:I36)</f>
        <v>0</v>
      </c>
      <c r="J37" s="20">
        <f>SUM(J30:J36)</f>
        <v>0</v>
      </c>
      <c r="K37" s="20">
        <f>SUM(K30:K36)</f>
        <v>0</v>
      </c>
      <c r="L37" s="21">
        <f t="shared" si="6"/>
        <v>3315</v>
      </c>
    </row>
    <row r="38" spans="1:12" ht="15.75" thickBot="1" x14ac:dyDescent="0.3">
      <c r="A38" s="9"/>
      <c r="B38" s="10"/>
      <c r="C38" s="26"/>
      <c r="D38" s="26"/>
      <c r="E38" s="26"/>
      <c r="F38" s="41"/>
      <c r="G38" s="27"/>
      <c r="H38" s="26"/>
      <c r="I38" s="26"/>
      <c r="J38" s="26"/>
      <c r="K38" s="41"/>
      <c r="L38" s="27"/>
    </row>
    <row r="39" spans="1:12" ht="15.75" thickBot="1" x14ac:dyDescent="0.3">
      <c r="A39" s="23" t="s">
        <v>44</v>
      </c>
      <c r="B39" s="24" t="s">
        <v>45</v>
      </c>
      <c r="C39" s="20">
        <f>C37+C28</f>
        <v>228656</v>
      </c>
      <c r="D39" s="20">
        <f>D37+D28</f>
        <v>762</v>
      </c>
      <c r="E39" s="20">
        <f>E37+E28</f>
        <v>5417</v>
      </c>
      <c r="F39" s="20">
        <f>F37+F28</f>
        <v>1397</v>
      </c>
      <c r="G39" s="21">
        <f>C39+D39+E39+F39</f>
        <v>236232</v>
      </c>
      <c r="H39" s="20">
        <f>H37+H28</f>
        <v>394710</v>
      </c>
      <c r="I39" s="20">
        <f>I37+I28</f>
        <v>765</v>
      </c>
      <c r="J39" s="20">
        <f>J37+J28</f>
        <v>1607</v>
      </c>
      <c r="K39" s="20">
        <f>K37+K28</f>
        <v>943</v>
      </c>
      <c r="L39" s="21">
        <f>H39+I39+J39+K39</f>
        <v>398025</v>
      </c>
    </row>
    <row r="40" spans="1:12" ht="15.75" thickBot="1" x14ac:dyDescent="0.3">
      <c r="A40" s="9"/>
      <c r="B40" s="25"/>
      <c r="C40" s="26"/>
      <c r="D40" s="26"/>
      <c r="E40" s="26"/>
      <c r="F40" s="41"/>
      <c r="G40" s="27"/>
      <c r="H40" s="26"/>
      <c r="I40" s="26"/>
      <c r="J40" s="26"/>
      <c r="K40" s="41"/>
      <c r="L40" s="27"/>
    </row>
    <row r="41" spans="1:12" ht="15.75" thickBot="1" x14ac:dyDescent="0.3">
      <c r="A41" s="23" t="s">
        <v>46</v>
      </c>
      <c r="B41" s="24" t="s">
        <v>47</v>
      </c>
      <c r="C41" s="20">
        <f>C23+C39</f>
        <v>666847</v>
      </c>
      <c r="D41" s="20">
        <f>D23+D39</f>
        <v>88430</v>
      </c>
      <c r="E41" s="20">
        <f>E23+E39</f>
        <v>131919</v>
      </c>
      <c r="F41" s="20">
        <f>F23+F39</f>
        <v>20188</v>
      </c>
      <c r="G41" s="21">
        <f>C41+D41+E41+F41</f>
        <v>907384</v>
      </c>
      <c r="H41" s="20">
        <f>H23+H39</f>
        <v>861324</v>
      </c>
      <c r="I41" s="20">
        <f>I23+I39</f>
        <v>91881</v>
      </c>
      <c r="J41" s="20">
        <f>J23+J39</f>
        <v>137565</v>
      </c>
      <c r="K41" s="20">
        <f>K23+K39</f>
        <v>21083</v>
      </c>
      <c r="L41" s="21">
        <f>H41+I41+J41+K41</f>
        <v>1111853</v>
      </c>
    </row>
    <row r="42" spans="1:12" x14ac:dyDescent="0.25">
      <c r="A42" s="60"/>
    </row>
  </sheetData>
  <mergeCells count="6">
    <mergeCell ref="A3:L3"/>
    <mergeCell ref="A2:L2"/>
    <mergeCell ref="A5:A6"/>
    <mergeCell ref="B5:B6"/>
    <mergeCell ref="C5:G5"/>
    <mergeCell ref="H5:L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2"/>
  <sheetViews>
    <sheetView tabSelected="1" topLeftCell="C1" zoomScaleNormal="100" workbookViewId="0">
      <selection activeCell="S10" sqref="S10"/>
    </sheetView>
  </sheetViews>
  <sheetFormatPr defaultRowHeight="15" x14ac:dyDescent="0.25"/>
  <cols>
    <col min="1" max="1" width="11" style="47" customWidth="1"/>
    <col min="2" max="2" width="48.5703125" style="47" customWidth="1"/>
    <col min="3" max="5" width="10.5703125" style="65" customWidth="1"/>
    <col min="6" max="6" width="9.5703125" style="65" customWidth="1"/>
    <col min="7" max="7" width="13.140625" style="65" customWidth="1"/>
    <col min="8" max="9" width="9" style="66" customWidth="1"/>
    <col min="10" max="11" width="9.140625" style="65"/>
    <col min="12" max="13" width="10.140625" style="65" customWidth="1"/>
    <col min="14" max="14" width="10.85546875" style="65" customWidth="1"/>
    <col min="15" max="15" width="9.7109375" style="65" customWidth="1"/>
    <col min="16" max="16" width="9.140625" style="65"/>
    <col min="17" max="17" width="10.42578125" style="65" customWidth="1"/>
    <col min="18" max="20" width="9.140625" style="65"/>
    <col min="21" max="21" width="10.85546875" style="65" customWidth="1"/>
    <col min="22" max="22" width="10.7109375" style="65" customWidth="1"/>
    <col min="23" max="23" width="10.42578125" style="65" customWidth="1"/>
    <col min="24" max="24" width="9.140625" style="65"/>
    <col min="25" max="25" width="10.28515625" style="65" customWidth="1"/>
    <col min="26" max="26" width="9.140625" style="65"/>
    <col min="27" max="28" width="10" style="65" customWidth="1"/>
    <col min="29" max="40" width="9.140625" style="47"/>
  </cols>
  <sheetData>
    <row r="1" spans="1:28" x14ac:dyDescent="0.25">
      <c r="AA1" s="67"/>
      <c r="AB1" s="67" t="s">
        <v>98</v>
      </c>
    </row>
    <row r="2" spans="1:28" x14ac:dyDescent="0.25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47"/>
    </row>
    <row r="3" spans="1:28" x14ac:dyDescent="0.25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47"/>
    </row>
    <row r="4" spans="1:28" ht="15.75" thickBot="1" x14ac:dyDescent="0.3">
      <c r="AA4" s="67"/>
      <c r="AB4" s="67" t="s">
        <v>3</v>
      </c>
    </row>
    <row r="5" spans="1:28" s="47" customFormat="1" ht="62.25" customHeight="1" thickBot="1" x14ac:dyDescent="0.3">
      <c r="A5" s="126" t="s">
        <v>2</v>
      </c>
      <c r="B5" s="124" t="s">
        <v>0</v>
      </c>
      <c r="C5" s="128" t="s">
        <v>65</v>
      </c>
      <c r="D5" s="129"/>
      <c r="E5" s="103" t="s">
        <v>66</v>
      </c>
      <c r="F5" s="103" t="s">
        <v>67</v>
      </c>
      <c r="G5" s="104" t="s">
        <v>68</v>
      </c>
      <c r="H5" s="130" t="s">
        <v>69</v>
      </c>
      <c r="I5" s="131"/>
      <c r="J5" s="122" t="s">
        <v>70</v>
      </c>
      <c r="K5" s="123"/>
      <c r="L5" s="130" t="s">
        <v>71</v>
      </c>
      <c r="M5" s="131"/>
      <c r="N5" s="104" t="s">
        <v>72</v>
      </c>
      <c r="O5" s="104" t="s">
        <v>73</v>
      </c>
      <c r="P5" s="104" t="s">
        <v>74</v>
      </c>
      <c r="Q5" s="104" t="s">
        <v>75</v>
      </c>
      <c r="R5" s="130" t="s">
        <v>76</v>
      </c>
      <c r="S5" s="131"/>
      <c r="T5" s="104" t="s">
        <v>77</v>
      </c>
      <c r="U5" s="104" t="s">
        <v>78</v>
      </c>
      <c r="V5" s="104" t="s">
        <v>79</v>
      </c>
      <c r="W5" s="104" t="s">
        <v>80</v>
      </c>
      <c r="X5" s="104" t="s">
        <v>81</v>
      </c>
      <c r="Y5" s="104" t="s">
        <v>82</v>
      </c>
      <c r="Z5" s="104" t="s">
        <v>83</v>
      </c>
      <c r="AA5" s="105" t="s">
        <v>101</v>
      </c>
      <c r="AB5" s="105" t="s">
        <v>102</v>
      </c>
    </row>
    <row r="6" spans="1:28" s="47" customFormat="1" ht="16.5" thickBot="1" x14ac:dyDescent="0.3">
      <c r="A6" s="127"/>
      <c r="B6" s="125"/>
      <c r="C6" s="69" t="s">
        <v>99</v>
      </c>
      <c r="D6" s="69" t="s">
        <v>100</v>
      </c>
      <c r="E6" s="68"/>
      <c r="F6" s="68"/>
      <c r="G6" s="69"/>
      <c r="H6" s="69" t="s">
        <v>99</v>
      </c>
      <c r="I6" s="69" t="s">
        <v>100</v>
      </c>
      <c r="J6" s="69" t="s">
        <v>99</v>
      </c>
      <c r="K6" s="69" t="s">
        <v>100</v>
      </c>
      <c r="L6" s="69" t="s">
        <v>99</v>
      </c>
      <c r="M6" s="69" t="s">
        <v>100</v>
      </c>
      <c r="N6" s="69"/>
      <c r="O6" s="69"/>
      <c r="P6" s="69"/>
      <c r="Q6" s="69"/>
      <c r="R6" s="69" t="s">
        <v>99</v>
      </c>
      <c r="S6" s="69" t="s">
        <v>100</v>
      </c>
      <c r="T6" s="69"/>
      <c r="U6" s="69"/>
      <c r="V6" s="69"/>
      <c r="W6" s="69"/>
      <c r="X6" s="69"/>
      <c r="Y6" s="69"/>
      <c r="Z6" s="69"/>
      <c r="AA6" s="68"/>
      <c r="AB6" s="70"/>
    </row>
    <row r="7" spans="1:28" s="47" customFormat="1" x14ac:dyDescent="0.25">
      <c r="A7" s="71" t="s">
        <v>4</v>
      </c>
      <c r="B7" s="72" t="s">
        <v>18</v>
      </c>
      <c r="C7" s="73">
        <v>0</v>
      </c>
      <c r="D7" s="73">
        <v>0</v>
      </c>
      <c r="E7" s="73">
        <v>0</v>
      </c>
      <c r="F7" s="73">
        <v>0</v>
      </c>
      <c r="G7" s="74">
        <v>19233</v>
      </c>
      <c r="H7" s="75">
        <v>0</v>
      </c>
      <c r="I7" s="75">
        <v>0</v>
      </c>
      <c r="J7" s="73">
        <v>9758</v>
      </c>
      <c r="K7" s="73">
        <v>9809</v>
      </c>
      <c r="L7" s="73">
        <v>3867</v>
      </c>
      <c r="M7" s="73">
        <v>3867</v>
      </c>
      <c r="N7" s="73">
        <v>1700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10642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6">
        <f>SUM(C7:Z7)-K7-M7</f>
        <v>45200</v>
      </c>
      <c r="AB7" s="76">
        <f>SUM(C7:Z7)-J7-M7</f>
        <v>45251</v>
      </c>
    </row>
    <row r="8" spans="1:28" s="47" customFormat="1" x14ac:dyDescent="0.25">
      <c r="A8" s="48" t="s">
        <v>5</v>
      </c>
      <c r="B8" s="49" t="s">
        <v>19</v>
      </c>
      <c r="C8" s="50">
        <v>0</v>
      </c>
      <c r="D8" s="50">
        <v>0</v>
      </c>
      <c r="E8" s="50">
        <v>0</v>
      </c>
      <c r="F8" s="50">
        <v>0</v>
      </c>
      <c r="G8" s="77">
        <v>3900</v>
      </c>
      <c r="H8" s="78">
        <v>0</v>
      </c>
      <c r="I8" s="78">
        <v>0</v>
      </c>
      <c r="J8" s="50">
        <v>2008</v>
      </c>
      <c r="K8" s="50">
        <v>2018</v>
      </c>
      <c r="L8" s="50">
        <v>795</v>
      </c>
      <c r="M8" s="50">
        <v>795</v>
      </c>
      <c r="N8" s="50">
        <v>150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2074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76">
        <f t="shared" ref="AA8" si="0">SUM(C8:Z8)-K8-M8</f>
        <v>8927</v>
      </c>
      <c r="AB8" s="76">
        <f t="shared" ref="AB8:AB11" si="1">SUM(C8:Z8)-J8-M8</f>
        <v>8937</v>
      </c>
    </row>
    <row r="9" spans="1:28" s="47" customFormat="1" x14ac:dyDescent="0.25">
      <c r="A9" s="48" t="s">
        <v>6</v>
      </c>
      <c r="B9" s="49" t="s">
        <v>20</v>
      </c>
      <c r="C9" s="50">
        <v>0</v>
      </c>
      <c r="D9" s="50">
        <v>2964</v>
      </c>
      <c r="E9" s="50">
        <v>0</v>
      </c>
      <c r="F9" s="50">
        <v>200</v>
      </c>
      <c r="G9" s="77">
        <v>52061</v>
      </c>
      <c r="H9" s="78">
        <v>18000</v>
      </c>
      <c r="I9" s="78">
        <v>18000</v>
      </c>
      <c r="J9" s="50">
        <v>18817</v>
      </c>
      <c r="K9" s="50">
        <v>18817</v>
      </c>
      <c r="L9" s="50">
        <v>17879</v>
      </c>
      <c r="M9" s="50">
        <f>17879+6350</f>
        <v>24229</v>
      </c>
      <c r="N9" s="50">
        <v>254</v>
      </c>
      <c r="O9" s="50">
        <v>6934</v>
      </c>
      <c r="P9" s="50">
        <v>2629</v>
      </c>
      <c r="Q9" s="50">
        <v>15240</v>
      </c>
      <c r="R9" s="50">
        <v>0</v>
      </c>
      <c r="S9" s="50">
        <v>0</v>
      </c>
      <c r="T9" s="50">
        <v>8444</v>
      </c>
      <c r="U9" s="50">
        <v>1296</v>
      </c>
      <c r="V9" s="50">
        <v>1905</v>
      </c>
      <c r="W9" s="50">
        <v>0</v>
      </c>
      <c r="X9" s="50">
        <v>0</v>
      </c>
      <c r="Y9" s="50">
        <v>0</v>
      </c>
      <c r="Z9" s="50">
        <v>305</v>
      </c>
      <c r="AA9" s="76">
        <f>SUM(C9:Z9)-K9-M9-D9-I9</f>
        <v>143964</v>
      </c>
      <c r="AB9" s="76">
        <f>SUM(C9:Z9)-R9-L9-J9-H9</f>
        <v>153278</v>
      </c>
    </row>
    <row r="10" spans="1:28" s="47" customFormat="1" x14ac:dyDescent="0.25">
      <c r="A10" s="48" t="s">
        <v>7</v>
      </c>
      <c r="B10" s="49" t="s">
        <v>21</v>
      </c>
      <c r="C10" s="50">
        <v>0</v>
      </c>
      <c r="D10" s="50">
        <v>0</v>
      </c>
      <c r="E10" s="50">
        <v>0</v>
      </c>
      <c r="F10" s="50">
        <v>0</v>
      </c>
      <c r="G10" s="77">
        <v>0</v>
      </c>
      <c r="H10" s="78">
        <v>0</v>
      </c>
      <c r="I10" s="78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8000</v>
      </c>
      <c r="S10" s="50">
        <v>8000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76">
        <f>SUM(C10:Z10)-K10-M10-S10</f>
        <v>8000</v>
      </c>
      <c r="AB10" s="76">
        <f>SUM(C10:Z10)-J10-M10-R10</f>
        <v>8000</v>
      </c>
    </row>
    <row r="11" spans="1:28" s="47" customFormat="1" ht="15.75" thickBot="1" x14ac:dyDescent="0.3">
      <c r="A11" s="79" t="s">
        <v>8</v>
      </c>
      <c r="B11" s="80" t="s">
        <v>22</v>
      </c>
      <c r="C11" s="81">
        <v>0</v>
      </c>
      <c r="D11" s="81">
        <v>0</v>
      </c>
      <c r="E11" s="81">
        <v>3000</v>
      </c>
      <c r="F11" s="81">
        <v>0</v>
      </c>
      <c r="G11" s="82">
        <v>0</v>
      </c>
      <c r="H11" s="83">
        <v>0</v>
      </c>
      <c r="I11" s="83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5158</v>
      </c>
      <c r="U11" s="81">
        <v>232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76">
        <f>SUM(C11:Z11)-K11-M11</f>
        <v>8390</v>
      </c>
      <c r="AB11" s="76">
        <f t="shared" si="1"/>
        <v>8390</v>
      </c>
    </row>
    <row r="12" spans="1:28" s="47" customFormat="1" ht="15.75" thickBot="1" x14ac:dyDescent="0.3">
      <c r="A12" s="84" t="s">
        <v>16</v>
      </c>
      <c r="B12" s="85" t="s">
        <v>23</v>
      </c>
      <c r="C12" s="86">
        <f>SUM(C7:C11)</f>
        <v>0</v>
      </c>
      <c r="D12" s="86">
        <f>SUM(D7:D11)</f>
        <v>2964</v>
      </c>
      <c r="E12" s="86">
        <f>SUM(E7:E11)</f>
        <v>3000</v>
      </c>
      <c r="F12" s="86">
        <f>SUM(F7:F11)</f>
        <v>200</v>
      </c>
      <c r="G12" s="86">
        <f t="shared" ref="G12:Z12" si="2">SUM(G7:G11)</f>
        <v>75194</v>
      </c>
      <c r="H12" s="86">
        <f t="shared" si="2"/>
        <v>18000</v>
      </c>
      <c r="I12" s="86">
        <f t="shared" ref="I12" si="3">SUM(I7:I11)</f>
        <v>18000</v>
      </c>
      <c r="J12" s="86">
        <f t="shared" si="2"/>
        <v>30583</v>
      </c>
      <c r="K12" s="86">
        <f t="shared" ref="K12" si="4">SUM(K7:K11)</f>
        <v>30644</v>
      </c>
      <c r="L12" s="86">
        <f t="shared" si="2"/>
        <v>22541</v>
      </c>
      <c r="M12" s="86">
        <f t="shared" ref="M12" si="5">SUM(M7:M11)</f>
        <v>28891</v>
      </c>
      <c r="N12" s="86">
        <f t="shared" si="2"/>
        <v>2104</v>
      </c>
      <c r="O12" s="86">
        <f t="shared" si="2"/>
        <v>6934</v>
      </c>
      <c r="P12" s="86">
        <f t="shared" si="2"/>
        <v>2629</v>
      </c>
      <c r="Q12" s="86">
        <f t="shared" si="2"/>
        <v>15240</v>
      </c>
      <c r="R12" s="86">
        <f t="shared" si="2"/>
        <v>8000</v>
      </c>
      <c r="S12" s="86">
        <f t="shared" ref="S12" si="6">SUM(S7:S11)</f>
        <v>8000</v>
      </c>
      <c r="T12" s="86">
        <f t="shared" si="2"/>
        <v>13602</v>
      </c>
      <c r="U12" s="86">
        <f t="shared" si="2"/>
        <v>14244</v>
      </c>
      <c r="V12" s="86">
        <f t="shared" si="2"/>
        <v>1905</v>
      </c>
      <c r="W12" s="86">
        <f t="shared" si="2"/>
        <v>0</v>
      </c>
      <c r="X12" s="86">
        <f t="shared" si="2"/>
        <v>0</v>
      </c>
      <c r="Y12" s="86">
        <f t="shared" si="2"/>
        <v>0</v>
      </c>
      <c r="Z12" s="86">
        <f t="shared" si="2"/>
        <v>305</v>
      </c>
      <c r="AA12" s="86">
        <f>SUM(AA7:AA11)</f>
        <v>214481</v>
      </c>
      <c r="AB12" s="86">
        <f>SUM(AB7:AB11)</f>
        <v>223856</v>
      </c>
    </row>
    <row r="13" spans="1:28" s="47" customFormat="1" x14ac:dyDescent="0.25">
      <c r="A13" s="71"/>
      <c r="B13" s="72"/>
      <c r="C13" s="73"/>
      <c r="D13" s="73"/>
      <c r="E13" s="73"/>
      <c r="F13" s="73"/>
      <c r="G13" s="74"/>
      <c r="H13" s="75"/>
      <c r="I13" s="75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6">
        <f>SUM(C13:Z13)</f>
        <v>0</v>
      </c>
      <c r="AB13" s="76">
        <f>SUM(E13:AA13)</f>
        <v>0</v>
      </c>
    </row>
    <row r="14" spans="1:28" s="47" customFormat="1" x14ac:dyDescent="0.25">
      <c r="A14" s="48" t="s">
        <v>9</v>
      </c>
      <c r="B14" s="49" t="s">
        <v>27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76">
        <f>SUM(C14:Z14)</f>
        <v>0</v>
      </c>
      <c r="AB14" s="76">
        <f>SUM(E14:AA14)</f>
        <v>0</v>
      </c>
    </row>
    <row r="15" spans="1:28" s="47" customFormat="1" x14ac:dyDescent="0.25">
      <c r="A15" s="48" t="s">
        <v>10</v>
      </c>
      <c r="B15" s="49" t="s">
        <v>28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76">
        <f>SUM(C15:Z15)</f>
        <v>0</v>
      </c>
      <c r="AB15" s="76">
        <f>SUM(E15:AA15)</f>
        <v>0</v>
      </c>
    </row>
    <row r="16" spans="1:28" s="47" customFormat="1" x14ac:dyDescent="0.25">
      <c r="A16" s="48" t="s">
        <v>11</v>
      </c>
      <c r="B16" s="49" t="s">
        <v>29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76">
        <f>SUM(C16:Z16)</f>
        <v>0</v>
      </c>
      <c r="AB16" s="76">
        <f>SUM(E16:AA16)</f>
        <v>0</v>
      </c>
    </row>
    <row r="17" spans="1:40" s="47" customFormat="1" x14ac:dyDescent="0.25">
      <c r="A17" s="48" t="s">
        <v>12</v>
      </c>
      <c r="B17" s="49" t="s">
        <v>30</v>
      </c>
      <c r="C17" s="50">
        <v>0</v>
      </c>
      <c r="D17" s="50">
        <v>6425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76">
        <f>SUM(C17:Z17)</f>
        <v>6425</v>
      </c>
      <c r="AB17" s="76">
        <f>SUM(E17:AA17)</f>
        <v>6425</v>
      </c>
    </row>
    <row r="18" spans="1:40" s="22" customFormat="1" x14ac:dyDescent="0.25">
      <c r="A18" s="48" t="s">
        <v>13</v>
      </c>
      <c r="B18" s="49" t="s">
        <v>31</v>
      </c>
      <c r="C18" s="78">
        <v>223710</v>
      </c>
      <c r="D18" s="78">
        <f>229597+285+228-107</f>
        <v>230003</v>
      </c>
      <c r="E18" s="78">
        <v>0</v>
      </c>
      <c r="F18" s="78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76">
        <f>SUM(C18:Z18)-K18-D18</f>
        <v>223710</v>
      </c>
      <c r="AB18" s="76">
        <f>SUM(D18:Z18)-L18</f>
        <v>230003</v>
      </c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s="22" customFormat="1" x14ac:dyDescent="0.25">
      <c r="A19" s="48" t="s">
        <v>14</v>
      </c>
      <c r="B19" s="49" t="s">
        <v>32</v>
      </c>
      <c r="C19" s="78">
        <v>0</v>
      </c>
      <c r="D19" s="78">
        <v>0</v>
      </c>
      <c r="E19" s="78">
        <v>0</v>
      </c>
      <c r="F19" s="78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76">
        <f>SUM(C19:Z19)</f>
        <v>0</v>
      </c>
      <c r="AB19" s="76">
        <f>SUM(E19:AA19)</f>
        <v>0</v>
      </c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s="22" customFormat="1" ht="15.75" thickBot="1" x14ac:dyDescent="0.3">
      <c r="A20" s="79" t="s">
        <v>15</v>
      </c>
      <c r="B20" s="80" t="s">
        <v>33</v>
      </c>
      <c r="C20" s="83">
        <v>0</v>
      </c>
      <c r="D20" s="83">
        <v>0</v>
      </c>
      <c r="E20" s="83">
        <v>0</v>
      </c>
      <c r="F20" s="83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76">
        <f>SUM(C20:Z20)</f>
        <v>0</v>
      </c>
      <c r="AB20" s="76">
        <f>SUM(E20:AA20)</f>
        <v>0</v>
      </c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ht="15.75" thickBot="1" x14ac:dyDescent="0.3">
      <c r="A21" s="84" t="s">
        <v>17</v>
      </c>
      <c r="B21" s="85" t="s">
        <v>24</v>
      </c>
      <c r="C21" s="86">
        <f>SUM(C14:C20)</f>
        <v>223710</v>
      </c>
      <c r="D21" s="86">
        <f>SUM(D14:D20)</f>
        <v>236428</v>
      </c>
      <c r="E21" s="86">
        <f t="shared" ref="E21:AA21" si="7">SUM(E14:E20)</f>
        <v>0</v>
      </c>
      <c r="F21" s="86">
        <f t="shared" si="7"/>
        <v>0</v>
      </c>
      <c r="G21" s="86">
        <f t="shared" si="7"/>
        <v>0</v>
      </c>
      <c r="H21" s="86">
        <f t="shared" si="7"/>
        <v>0</v>
      </c>
      <c r="I21" s="86">
        <f t="shared" ref="I21" si="8">SUM(I14:I20)</f>
        <v>0</v>
      </c>
      <c r="J21" s="86">
        <f t="shared" si="7"/>
        <v>0</v>
      </c>
      <c r="K21" s="86">
        <f t="shared" ref="K21" si="9">SUM(K14:K20)</f>
        <v>0</v>
      </c>
      <c r="L21" s="86">
        <f t="shared" si="7"/>
        <v>0</v>
      </c>
      <c r="M21" s="86">
        <f t="shared" ref="M21" si="10">SUM(M14:M20)</f>
        <v>0</v>
      </c>
      <c r="N21" s="86">
        <f t="shared" si="7"/>
        <v>0</v>
      </c>
      <c r="O21" s="86">
        <f t="shared" si="7"/>
        <v>0</v>
      </c>
      <c r="P21" s="86">
        <f t="shared" si="7"/>
        <v>0</v>
      </c>
      <c r="Q21" s="86">
        <f t="shared" si="7"/>
        <v>0</v>
      </c>
      <c r="R21" s="86">
        <f t="shared" si="7"/>
        <v>0</v>
      </c>
      <c r="S21" s="86">
        <f t="shared" ref="S21" si="11">SUM(S14:S20)</f>
        <v>0</v>
      </c>
      <c r="T21" s="86">
        <f t="shared" si="7"/>
        <v>0</v>
      </c>
      <c r="U21" s="86">
        <f t="shared" si="7"/>
        <v>0</v>
      </c>
      <c r="V21" s="86">
        <f t="shared" si="7"/>
        <v>0</v>
      </c>
      <c r="W21" s="86">
        <f t="shared" si="7"/>
        <v>0</v>
      </c>
      <c r="X21" s="86">
        <f t="shared" si="7"/>
        <v>0</v>
      </c>
      <c r="Y21" s="86">
        <f t="shared" si="7"/>
        <v>0</v>
      </c>
      <c r="Z21" s="86">
        <f t="shared" si="7"/>
        <v>0</v>
      </c>
      <c r="AA21" s="86">
        <f t="shared" si="7"/>
        <v>230135</v>
      </c>
      <c r="AB21" s="86">
        <f t="shared" ref="AB21" si="12">SUM(AB14:AB20)</f>
        <v>236428</v>
      </c>
    </row>
    <row r="22" spans="1:40" ht="15.75" thickBot="1" x14ac:dyDescent="0.3">
      <c r="A22" s="88"/>
      <c r="B22" s="89"/>
      <c r="C22" s="90"/>
      <c r="D22" s="90"/>
      <c r="E22" s="90"/>
      <c r="F22" s="90"/>
      <c r="G22" s="91"/>
      <c r="H22" s="92"/>
      <c r="I22" s="92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76">
        <f>SUM(C22:Z22)</f>
        <v>0</v>
      </c>
      <c r="AB22" s="76">
        <f>SUM(E22:AA22)</f>
        <v>0</v>
      </c>
    </row>
    <row r="23" spans="1:40" ht="15.75" thickBot="1" x14ac:dyDescent="0.3">
      <c r="A23" s="84" t="s">
        <v>25</v>
      </c>
      <c r="B23" s="93" t="s">
        <v>26</v>
      </c>
      <c r="C23" s="86">
        <f>C21+C12</f>
        <v>223710</v>
      </c>
      <c r="D23" s="86">
        <f>D21+D12</f>
        <v>239392</v>
      </c>
      <c r="E23" s="86">
        <f t="shared" ref="E23:AA23" si="13">E21+E12</f>
        <v>3000</v>
      </c>
      <c r="F23" s="86">
        <f t="shared" si="13"/>
        <v>200</v>
      </c>
      <c r="G23" s="86">
        <f t="shared" si="13"/>
        <v>75194</v>
      </c>
      <c r="H23" s="86">
        <f t="shared" si="13"/>
        <v>18000</v>
      </c>
      <c r="I23" s="86">
        <f t="shared" ref="I23" si="14">I21+I12</f>
        <v>18000</v>
      </c>
      <c r="J23" s="86">
        <f t="shared" si="13"/>
        <v>30583</v>
      </c>
      <c r="K23" s="86">
        <f t="shared" ref="K23" si="15">K21+K12</f>
        <v>30644</v>
      </c>
      <c r="L23" s="86">
        <f t="shared" si="13"/>
        <v>22541</v>
      </c>
      <c r="M23" s="86">
        <f t="shared" ref="M23" si="16">M21+M12</f>
        <v>28891</v>
      </c>
      <c r="N23" s="86">
        <f t="shared" si="13"/>
        <v>2104</v>
      </c>
      <c r="O23" s="86">
        <f t="shared" si="13"/>
        <v>6934</v>
      </c>
      <c r="P23" s="86">
        <f t="shared" si="13"/>
        <v>2629</v>
      </c>
      <c r="Q23" s="86">
        <f t="shared" si="13"/>
        <v>15240</v>
      </c>
      <c r="R23" s="86">
        <f t="shared" si="13"/>
        <v>8000</v>
      </c>
      <c r="S23" s="86">
        <f t="shared" ref="S23" si="17">S21+S12</f>
        <v>8000</v>
      </c>
      <c r="T23" s="86">
        <f t="shared" si="13"/>
        <v>13602</v>
      </c>
      <c r="U23" s="86">
        <f t="shared" si="13"/>
        <v>14244</v>
      </c>
      <c r="V23" s="86">
        <f t="shared" si="13"/>
        <v>1905</v>
      </c>
      <c r="W23" s="86">
        <f t="shared" si="13"/>
        <v>0</v>
      </c>
      <c r="X23" s="86">
        <f t="shared" si="13"/>
        <v>0</v>
      </c>
      <c r="Y23" s="86">
        <f t="shared" si="13"/>
        <v>0</v>
      </c>
      <c r="Z23" s="86">
        <f t="shared" si="13"/>
        <v>305</v>
      </c>
      <c r="AA23" s="86">
        <f t="shared" si="13"/>
        <v>444616</v>
      </c>
      <c r="AB23" s="86">
        <f t="shared" ref="AB23" si="18">AB21+AB12</f>
        <v>460284</v>
      </c>
    </row>
    <row r="24" spans="1:40" x14ac:dyDescent="0.25">
      <c r="A24" s="71"/>
      <c r="B24" s="72"/>
      <c r="C24" s="73"/>
      <c r="D24" s="73"/>
      <c r="E24" s="73"/>
      <c r="F24" s="73"/>
      <c r="G24" s="74"/>
      <c r="H24" s="75"/>
      <c r="I24" s="75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6">
        <f>SUM(C24:Z24)</f>
        <v>0</v>
      </c>
      <c r="AB24" s="76">
        <f>SUM(E24:AA24)</f>
        <v>0</v>
      </c>
    </row>
    <row r="25" spans="1:40" x14ac:dyDescent="0.25">
      <c r="A25" s="48" t="s">
        <v>34</v>
      </c>
      <c r="B25" s="49" t="s">
        <v>37</v>
      </c>
      <c r="C25" s="50">
        <v>0</v>
      </c>
      <c r="D25" s="50">
        <v>0</v>
      </c>
      <c r="E25" s="50">
        <v>0</v>
      </c>
      <c r="F25" s="50">
        <v>0</v>
      </c>
      <c r="G25" s="77">
        <v>0</v>
      </c>
      <c r="H25" s="78">
        <v>111586</v>
      </c>
      <c r="I25" s="78">
        <f>152942+32111+8667</f>
        <v>193720</v>
      </c>
      <c r="J25" s="77">
        <v>2540</v>
      </c>
      <c r="K25" s="77">
        <v>2540</v>
      </c>
      <c r="L25" s="77">
        <v>127</v>
      </c>
      <c r="M25" s="77">
        <v>127</v>
      </c>
      <c r="N25" s="77">
        <v>0</v>
      </c>
      <c r="O25" s="77">
        <v>0</v>
      </c>
      <c r="P25" s="77">
        <v>14477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6">
        <f>SUM(C25:Z25)-K25-I25</f>
        <v>128857</v>
      </c>
      <c r="AB25" s="76">
        <f>SUM(C25:Z25)-J25-H25-L25</f>
        <v>210864</v>
      </c>
    </row>
    <row r="26" spans="1:40" x14ac:dyDescent="0.25">
      <c r="A26" s="48" t="s">
        <v>35</v>
      </c>
      <c r="B26" s="49" t="s">
        <v>38</v>
      </c>
      <c r="C26" s="50">
        <v>0</v>
      </c>
      <c r="D26" s="50">
        <v>0</v>
      </c>
      <c r="E26" s="50">
        <v>0</v>
      </c>
      <c r="F26" s="50">
        <v>0</v>
      </c>
      <c r="G26" s="77">
        <v>0</v>
      </c>
      <c r="H26" s="78">
        <v>92350</v>
      </c>
      <c r="I26" s="78">
        <f>259484-32111-8667+1270+3810+11776+3180-1</f>
        <v>238741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6">
        <f>SUM(C26:Z26)-K26-I26</f>
        <v>92350</v>
      </c>
      <c r="AB26" s="76">
        <f>SUM(C26:Z26)-J26-H26</f>
        <v>238741</v>
      </c>
    </row>
    <row r="27" spans="1:40" ht="15.75" thickBot="1" x14ac:dyDescent="0.3">
      <c r="A27" s="79" t="s">
        <v>36</v>
      </c>
      <c r="B27" s="80" t="s">
        <v>39</v>
      </c>
      <c r="C27" s="81">
        <v>0</v>
      </c>
      <c r="D27" s="81">
        <v>0</v>
      </c>
      <c r="E27" s="81">
        <v>0</v>
      </c>
      <c r="F27" s="81">
        <v>0</v>
      </c>
      <c r="G27" s="82">
        <v>0</v>
      </c>
      <c r="H27" s="83">
        <v>0</v>
      </c>
      <c r="I27" s="83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6">
        <f>SUM(C27:Z27)</f>
        <v>0</v>
      </c>
      <c r="AB27" s="76">
        <f>SUM(E27:AA27)</f>
        <v>0</v>
      </c>
    </row>
    <row r="28" spans="1:40" ht="15.75" thickBot="1" x14ac:dyDescent="0.3">
      <c r="A28" s="84" t="s">
        <v>40</v>
      </c>
      <c r="B28" s="85" t="s">
        <v>41</v>
      </c>
      <c r="C28" s="86">
        <f>SUM(C25:C27)</f>
        <v>0</v>
      </c>
      <c r="D28" s="86">
        <f>SUM(D25:D27)</f>
        <v>0</v>
      </c>
      <c r="E28" s="86">
        <f>SUM(E25:E27)</f>
        <v>0</v>
      </c>
      <c r="F28" s="86">
        <f>SUM(F25:F27)</f>
        <v>0</v>
      </c>
      <c r="G28" s="86">
        <f t="shared" ref="G28:AA28" si="19">SUM(G25:G27)</f>
        <v>0</v>
      </c>
      <c r="H28" s="86">
        <f t="shared" si="19"/>
        <v>203936</v>
      </c>
      <c r="I28" s="86">
        <f t="shared" ref="I28" si="20">SUM(I25:I27)</f>
        <v>432461</v>
      </c>
      <c r="J28" s="86">
        <f t="shared" si="19"/>
        <v>2540</v>
      </c>
      <c r="K28" s="86">
        <f t="shared" ref="K28" si="21">SUM(K25:K27)</f>
        <v>2540</v>
      </c>
      <c r="L28" s="86">
        <f t="shared" si="19"/>
        <v>127</v>
      </c>
      <c r="M28" s="86">
        <f t="shared" ref="M28" si="22">SUM(M25:M27)</f>
        <v>127</v>
      </c>
      <c r="N28" s="86">
        <f t="shared" si="19"/>
        <v>0</v>
      </c>
      <c r="O28" s="86">
        <f t="shared" si="19"/>
        <v>0</v>
      </c>
      <c r="P28" s="86">
        <f t="shared" si="19"/>
        <v>14477</v>
      </c>
      <c r="Q28" s="86">
        <f t="shared" si="19"/>
        <v>0</v>
      </c>
      <c r="R28" s="86">
        <f t="shared" si="19"/>
        <v>0</v>
      </c>
      <c r="S28" s="86">
        <f t="shared" ref="S28" si="23">SUM(S25:S27)</f>
        <v>0</v>
      </c>
      <c r="T28" s="86">
        <f t="shared" si="19"/>
        <v>0</v>
      </c>
      <c r="U28" s="86">
        <f t="shared" si="19"/>
        <v>0</v>
      </c>
      <c r="V28" s="86">
        <f t="shared" si="19"/>
        <v>0</v>
      </c>
      <c r="W28" s="86">
        <f t="shared" si="19"/>
        <v>0</v>
      </c>
      <c r="X28" s="86">
        <f t="shared" si="19"/>
        <v>0</v>
      </c>
      <c r="Y28" s="86">
        <f t="shared" si="19"/>
        <v>0</v>
      </c>
      <c r="Z28" s="86">
        <f t="shared" si="19"/>
        <v>0</v>
      </c>
      <c r="AA28" s="86">
        <f t="shared" si="19"/>
        <v>221207</v>
      </c>
      <c r="AB28" s="86">
        <f t="shared" ref="AB28" si="24">SUM(AB25:AB27)</f>
        <v>449605</v>
      </c>
    </row>
    <row r="29" spans="1:40" x14ac:dyDescent="0.25">
      <c r="A29" s="71"/>
      <c r="B29" s="72"/>
      <c r="C29" s="73"/>
      <c r="D29" s="73"/>
      <c r="E29" s="73"/>
      <c r="F29" s="73"/>
      <c r="G29" s="74"/>
      <c r="H29" s="75"/>
      <c r="I29" s="75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6">
        <f>SUM(C29:Z29)</f>
        <v>0</v>
      </c>
      <c r="AB29" s="76">
        <f>SUM(E29:AA29)</f>
        <v>0</v>
      </c>
    </row>
    <row r="30" spans="1:40" s="22" customFormat="1" x14ac:dyDescent="0.25">
      <c r="A30" s="48" t="s">
        <v>9</v>
      </c>
      <c r="B30" s="49" t="s">
        <v>27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76">
        <f>SUM(C30:Z30)</f>
        <v>0</v>
      </c>
      <c r="AB30" s="76">
        <f>SUM(E30:AA30)</f>
        <v>0</v>
      </c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</row>
    <row r="31" spans="1:40" x14ac:dyDescent="0.25">
      <c r="A31" s="48" t="s">
        <v>10</v>
      </c>
      <c r="B31" s="49" t="s">
        <v>28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76">
        <f>SUM(C31:Z31)</f>
        <v>0</v>
      </c>
      <c r="AB31" s="76">
        <f>SUM(E31:AA31)</f>
        <v>0</v>
      </c>
    </row>
    <row r="32" spans="1:40" x14ac:dyDescent="0.25">
      <c r="A32" s="48" t="s">
        <v>11</v>
      </c>
      <c r="B32" s="49" t="s">
        <v>29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76">
        <f>SUM(C32:Z32)</f>
        <v>0</v>
      </c>
      <c r="AB32" s="76">
        <f>SUM(E32:AA32)</f>
        <v>0</v>
      </c>
    </row>
    <row r="33" spans="1:28" x14ac:dyDescent="0.25">
      <c r="A33" s="48" t="s">
        <v>12</v>
      </c>
      <c r="B33" s="49" t="s">
        <v>30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76">
        <f>SUM(C33:Z33)</f>
        <v>0</v>
      </c>
      <c r="AB33" s="76">
        <f>SUM(E33:AA33)</f>
        <v>0</v>
      </c>
    </row>
    <row r="34" spans="1:28" s="47" customFormat="1" x14ac:dyDescent="0.25">
      <c r="A34" s="48" t="s">
        <v>13</v>
      </c>
      <c r="B34" s="49" t="s">
        <v>31</v>
      </c>
      <c r="C34" s="78">
        <v>7576</v>
      </c>
      <c r="D34" s="78">
        <f>7576-3810-1270+107</f>
        <v>2603</v>
      </c>
      <c r="E34" s="78">
        <v>0</v>
      </c>
      <c r="F34" s="78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76">
        <f>SUM(C34:Z34)-K34-D34</f>
        <v>7576</v>
      </c>
      <c r="AB34" s="76">
        <f>SUM(D34:Z34)-J34</f>
        <v>2603</v>
      </c>
    </row>
    <row r="35" spans="1:28" s="47" customFormat="1" x14ac:dyDescent="0.25">
      <c r="A35" s="48" t="s">
        <v>14</v>
      </c>
      <c r="B35" s="49" t="s">
        <v>32</v>
      </c>
      <c r="C35" s="78">
        <v>0</v>
      </c>
      <c r="D35" s="78">
        <v>0</v>
      </c>
      <c r="E35" s="78">
        <v>0</v>
      </c>
      <c r="F35" s="78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76">
        <f>SUM(C35:Z35)</f>
        <v>0</v>
      </c>
      <c r="AB35" s="76">
        <f>SUM(E35:AA35)</f>
        <v>0</v>
      </c>
    </row>
    <row r="36" spans="1:28" s="47" customFormat="1" ht="15.75" thickBot="1" x14ac:dyDescent="0.3">
      <c r="A36" s="79" t="s">
        <v>15</v>
      </c>
      <c r="B36" s="80" t="s">
        <v>33</v>
      </c>
      <c r="C36" s="83">
        <v>0</v>
      </c>
      <c r="D36" s="83">
        <v>0</v>
      </c>
      <c r="E36" s="83">
        <v>0</v>
      </c>
      <c r="F36" s="83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76">
        <f>SUM(C36:Z36)</f>
        <v>0</v>
      </c>
      <c r="AB36" s="76">
        <f>SUM(E36:AA36)</f>
        <v>0</v>
      </c>
    </row>
    <row r="37" spans="1:28" s="47" customFormat="1" ht="15.75" thickBot="1" x14ac:dyDescent="0.3">
      <c r="A37" s="84" t="s">
        <v>42</v>
      </c>
      <c r="B37" s="85" t="s">
        <v>43</v>
      </c>
      <c r="C37" s="86">
        <f>SUM(C30:C36)</f>
        <v>7576</v>
      </c>
      <c r="D37" s="86">
        <f>SUM(D30:D36)</f>
        <v>2603</v>
      </c>
      <c r="E37" s="86">
        <f t="shared" ref="E37:AA37" si="25">SUM(E30:E36)</f>
        <v>0</v>
      </c>
      <c r="F37" s="86">
        <f t="shared" si="25"/>
        <v>0</v>
      </c>
      <c r="G37" s="86">
        <f t="shared" si="25"/>
        <v>0</v>
      </c>
      <c r="H37" s="86">
        <f t="shared" si="25"/>
        <v>0</v>
      </c>
      <c r="I37" s="86">
        <f t="shared" ref="I37" si="26">SUM(I30:I36)</f>
        <v>0</v>
      </c>
      <c r="J37" s="86">
        <f t="shared" si="25"/>
        <v>0</v>
      </c>
      <c r="K37" s="86">
        <f t="shared" ref="K37" si="27">SUM(K30:K36)</f>
        <v>0</v>
      </c>
      <c r="L37" s="86">
        <f t="shared" si="25"/>
        <v>0</v>
      </c>
      <c r="M37" s="86">
        <f t="shared" ref="M37" si="28">SUM(M30:M36)</f>
        <v>0</v>
      </c>
      <c r="N37" s="86">
        <f t="shared" si="25"/>
        <v>0</v>
      </c>
      <c r="O37" s="86">
        <f t="shared" si="25"/>
        <v>0</v>
      </c>
      <c r="P37" s="86">
        <f t="shared" si="25"/>
        <v>0</v>
      </c>
      <c r="Q37" s="86">
        <f t="shared" si="25"/>
        <v>0</v>
      </c>
      <c r="R37" s="86">
        <f t="shared" si="25"/>
        <v>0</v>
      </c>
      <c r="S37" s="86">
        <f t="shared" ref="S37" si="29">SUM(S30:S36)</f>
        <v>0</v>
      </c>
      <c r="T37" s="86">
        <f t="shared" si="25"/>
        <v>0</v>
      </c>
      <c r="U37" s="86">
        <f t="shared" si="25"/>
        <v>0</v>
      </c>
      <c r="V37" s="86">
        <f t="shared" si="25"/>
        <v>0</v>
      </c>
      <c r="W37" s="86">
        <f t="shared" si="25"/>
        <v>0</v>
      </c>
      <c r="X37" s="86">
        <f t="shared" si="25"/>
        <v>0</v>
      </c>
      <c r="Y37" s="86">
        <f t="shared" si="25"/>
        <v>0</v>
      </c>
      <c r="Z37" s="86">
        <f t="shared" si="25"/>
        <v>0</v>
      </c>
      <c r="AA37" s="86">
        <f t="shared" si="25"/>
        <v>7576</v>
      </c>
      <c r="AB37" s="86">
        <f t="shared" ref="AB37" si="30">SUM(AB30:AB36)</f>
        <v>2603</v>
      </c>
    </row>
    <row r="38" spans="1:28" s="47" customFormat="1" ht="15.75" thickBot="1" x14ac:dyDescent="0.3">
      <c r="A38" s="88"/>
      <c r="B38" s="89"/>
      <c r="C38" s="90"/>
      <c r="D38" s="90"/>
      <c r="E38" s="90"/>
      <c r="F38" s="90"/>
      <c r="G38" s="91"/>
      <c r="H38" s="92"/>
      <c r="I38" s="92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76">
        <f>SUM(C38:Z38)</f>
        <v>0</v>
      </c>
      <c r="AB38" s="76">
        <f>SUM(E38:AA38)</f>
        <v>0</v>
      </c>
    </row>
    <row r="39" spans="1:28" s="47" customFormat="1" ht="15.75" thickBot="1" x14ac:dyDescent="0.3">
      <c r="A39" s="84" t="s">
        <v>44</v>
      </c>
      <c r="B39" s="93" t="s">
        <v>45</v>
      </c>
      <c r="C39" s="86">
        <f>C37+C28</f>
        <v>7576</v>
      </c>
      <c r="D39" s="86">
        <f>D37+D28</f>
        <v>2603</v>
      </c>
      <c r="E39" s="86">
        <f t="shared" ref="E39:AA39" si="31">E37+E28</f>
        <v>0</v>
      </c>
      <c r="F39" s="86">
        <f t="shared" si="31"/>
        <v>0</v>
      </c>
      <c r="G39" s="86">
        <f t="shared" si="31"/>
        <v>0</v>
      </c>
      <c r="H39" s="86">
        <f t="shared" si="31"/>
        <v>203936</v>
      </c>
      <c r="I39" s="86">
        <f t="shared" ref="I39" si="32">I37+I28</f>
        <v>432461</v>
      </c>
      <c r="J39" s="86">
        <f t="shared" si="31"/>
        <v>2540</v>
      </c>
      <c r="K39" s="86">
        <f t="shared" ref="K39" si="33">K37+K28</f>
        <v>2540</v>
      </c>
      <c r="L39" s="86">
        <f t="shared" si="31"/>
        <v>127</v>
      </c>
      <c r="M39" s="86">
        <f t="shared" ref="M39" si="34">M37+M28</f>
        <v>127</v>
      </c>
      <c r="N39" s="86">
        <f t="shared" si="31"/>
        <v>0</v>
      </c>
      <c r="O39" s="86">
        <f t="shared" si="31"/>
        <v>0</v>
      </c>
      <c r="P39" s="86">
        <f t="shared" si="31"/>
        <v>14477</v>
      </c>
      <c r="Q39" s="86">
        <f t="shared" si="31"/>
        <v>0</v>
      </c>
      <c r="R39" s="86">
        <f t="shared" si="31"/>
        <v>0</v>
      </c>
      <c r="S39" s="86">
        <f t="shared" ref="S39" si="35">S37+S28</f>
        <v>0</v>
      </c>
      <c r="T39" s="86">
        <f t="shared" si="31"/>
        <v>0</v>
      </c>
      <c r="U39" s="86">
        <f t="shared" si="31"/>
        <v>0</v>
      </c>
      <c r="V39" s="86">
        <f t="shared" si="31"/>
        <v>0</v>
      </c>
      <c r="W39" s="86">
        <f t="shared" si="31"/>
        <v>0</v>
      </c>
      <c r="X39" s="86">
        <f t="shared" si="31"/>
        <v>0</v>
      </c>
      <c r="Y39" s="86">
        <f t="shared" si="31"/>
        <v>0</v>
      </c>
      <c r="Z39" s="86">
        <f t="shared" si="31"/>
        <v>0</v>
      </c>
      <c r="AA39" s="86">
        <f t="shared" si="31"/>
        <v>228783</v>
      </c>
      <c r="AB39" s="86">
        <f t="shared" ref="AB39" si="36">AB37+AB28</f>
        <v>452208</v>
      </c>
    </row>
    <row r="40" spans="1:28" s="47" customFormat="1" ht="15.75" thickBot="1" x14ac:dyDescent="0.3">
      <c r="A40" s="88"/>
      <c r="B40" s="94"/>
      <c r="C40" s="90"/>
      <c r="D40" s="90"/>
      <c r="E40" s="90"/>
      <c r="F40" s="90"/>
      <c r="G40" s="91"/>
      <c r="H40" s="92"/>
      <c r="I40" s="92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76">
        <f>SUM(C40:Z40)</f>
        <v>0</v>
      </c>
      <c r="AB40" s="76">
        <f>SUM(E40:AA40)</f>
        <v>0</v>
      </c>
    </row>
    <row r="41" spans="1:28" s="47" customFormat="1" ht="15.75" thickBot="1" x14ac:dyDescent="0.3">
      <c r="A41" s="84" t="s">
        <v>46</v>
      </c>
      <c r="B41" s="93" t="s">
        <v>47</v>
      </c>
      <c r="C41" s="86">
        <f>C23+C39</f>
        <v>231286</v>
      </c>
      <c r="D41" s="86">
        <f>D23+D39</f>
        <v>241995</v>
      </c>
      <c r="E41" s="86">
        <f t="shared" ref="E41:AA41" si="37">E23+E39</f>
        <v>3000</v>
      </c>
      <c r="F41" s="86">
        <f t="shared" si="37"/>
        <v>200</v>
      </c>
      <c r="G41" s="86">
        <f t="shared" si="37"/>
        <v>75194</v>
      </c>
      <c r="H41" s="86">
        <f t="shared" si="37"/>
        <v>221936</v>
      </c>
      <c r="I41" s="86">
        <f t="shared" ref="I41" si="38">I23+I39</f>
        <v>450461</v>
      </c>
      <c r="J41" s="86">
        <f t="shared" si="37"/>
        <v>33123</v>
      </c>
      <c r="K41" s="86">
        <f t="shared" ref="K41" si="39">K23+K39</f>
        <v>33184</v>
      </c>
      <c r="L41" s="86">
        <f t="shared" si="37"/>
        <v>22668</v>
      </c>
      <c r="M41" s="86">
        <f t="shared" ref="M41" si="40">M23+M39</f>
        <v>29018</v>
      </c>
      <c r="N41" s="86">
        <f t="shared" si="37"/>
        <v>2104</v>
      </c>
      <c r="O41" s="86">
        <f t="shared" si="37"/>
        <v>6934</v>
      </c>
      <c r="P41" s="86">
        <f t="shared" si="37"/>
        <v>17106</v>
      </c>
      <c r="Q41" s="86">
        <f t="shared" si="37"/>
        <v>15240</v>
      </c>
      <c r="R41" s="86">
        <f t="shared" si="37"/>
        <v>8000</v>
      </c>
      <c r="S41" s="86">
        <f t="shared" ref="S41" si="41">S23+S39</f>
        <v>8000</v>
      </c>
      <c r="T41" s="86">
        <f t="shared" si="37"/>
        <v>13602</v>
      </c>
      <c r="U41" s="86">
        <f t="shared" si="37"/>
        <v>14244</v>
      </c>
      <c r="V41" s="86">
        <f t="shared" si="37"/>
        <v>1905</v>
      </c>
      <c r="W41" s="86">
        <f t="shared" si="37"/>
        <v>0</v>
      </c>
      <c r="X41" s="86">
        <f t="shared" si="37"/>
        <v>0</v>
      </c>
      <c r="Y41" s="86">
        <f t="shared" si="37"/>
        <v>0</v>
      </c>
      <c r="Z41" s="86">
        <f t="shared" si="37"/>
        <v>305</v>
      </c>
      <c r="AA41" s="95">
        <f t="shared" si="37"/>
        <v>673399</v>
      </c>
      <c r="AB41" s="95">
        <f>AB23+AB39</f>
        <v>912492</v>
      </c>
    </row>
    <row r="42" spans="1:28" s="47" customFormat="1" x14ac:dyDescent="0.25">
      <c r="A42" s="88"/>
      <c r="C42" s="65"/>
      <c r="D42" s="65"/>
      <c r="E42" s="65"/>
      <c r="F42" s="65"/>
      <c r="G42" s="65"/>
      <c r="H42" s="66"/>
      <c r="I42" s="66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</sheetData>
  <mergeCells count="9">
    <mergeCell ref="A2:AA2"/>
    <mergeCell ref="A3:AA3"/>
    <mergeCell ref="J5:K5"/>
    <mergeCell ref="B5:B6"/>
    <mergeCell ref="A5:A6"/>
    <mergeCell ref="C5:D5"/>
    <mergeCell ref="H5:I5"/>
    <mergeCell ref="R5:S5"/>
    <mergeCell ref="L5:M5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zoomScaleNormal="100" workbookViewId="0">
      <selection activeCell="J9" sqref="J9"/>
    </sheetView>
  </sheetViews>
  <sheetFormatPr defaultRowHeight="15" x14ac:dyDescent="0.25"/>
  <cols>
    <col min="2" max="2" width="44.28515625" customWidth="1"/>
    <col min="3" max="3" width="11.42578125" style="13" customWidth="1"/>
    <col min="4" max="4" width="10.7109375" style="13" customWidth="1"/>
    <col min="5" max="5" width="11.28515625" style="13" customWidth="1"/>
    <col min="6" max="6" width="11.140625" customWidth="1"/>
    <col min="7" max="7" width="11.42578125" style="13" customWidth="1"/>
    <col min="8" max="8" width="10.7109375" style="13" customWidth="1"/>
    <col min="9" max="10" width="11.28515625" style="13" customWidth="1"/>
    <col min="11" max="11" width="11.140625" customWidth="1"/>
  </cols>
  <sheetData>
    <row r="1" spans="1:11" x14ac:dyDescent="0.25">
      <c r="F1" s="14"/>
      <c r="K1" s="14" t="s">
        <v>97</v>
      </c>
    </row>
    <row r="2" spans="1:11" x14ac:dyDescent="0.25">
      <c r="A2" s="113" t="s">
        <v>84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x14ac:dyDescent="0.25">
      <c r="A3" s="113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96" t="s">
        <v>3</v>
      </c>
    </row>
    <row r="5" spans="1:11" ht="15.75" thickBot="1" x14ac:dyDescent="0.3">
      <c r="A5" s="134" t="s">
        <v>2</v>
      </c>
      <c r="B5" s="132" t="s">
        <v>0</v>
      </c>
      <c r="C5" s="118" t="s">
        <v>104</v>
      </c>
      <c r="D5" s="119"/>
      <c r="E5" s="119"/>
      <c r="F5" s="120"/>
      <c r="G5" s="118" t="s">
        <v>105</v>
      </c>
      <c r="H5" s="119"/>
      <c r="I5" s="119"/>
      <c r="J5" s="119"/>
      <c r="K5" s="120"/>
    </row>
    <row r="6" spans="1:11" ht="63.75" customHeight="1" thickBot="1" x14ac:dyDescent="0.3">
      <c r="A6" s="135"/>
      <c r="B6" s="133"/>
      <c r="C6" s="107" t="s">
        <v>68</v>
      </c>
      <c r="D6" s="98" t="s">
        <v>85</v>
      </c>
      <c r="E6" s="98" t="s">
        <v>86</v>
      </c>
      <c r="F6" s="17" t="s">
        <v>1</v>
      </c>
      <c r="G6" s="97" t="s">
        <v>68</v>
      </c>
      <c r="H6" s="98" t="s">
        <v>85</v>
      </c>
      <c r="I6" s="98" t="s">
        <v>86</v>
      </c>
      <c r="J6" s="98" t="s">
        <v>103</v>
      </c>
      <c r="K6" s="17" t="s">
        <v>1</v>
      </c>
    </row>
    <row r="7" spans="1:11" x14ac:dyDescent="0.25">
      <c r="A7" s="3" t="s">
        <v>4</v>
      </c>
      <c r="B7" s="4" t="s">
        <v>18</v>
      </c>
      <c r="C7" s="30">
        <v>47458</v>
      </c>
      <c r="D7" s="30">
        <v>12129</v>
      </c>
      <c r="E7" s="30">
        <v>0</v>
      </c>
      <c r="F7" s="29">
        <f t="shared" ref="F7:F12" si="0">C7+D7+E7</f>
        <v>59587</v>
      </c>
      <c r="G7" s="30">
        <f>47458+78+407</f>
        <v>47943</v>
      </c>
      <c r="H7" s="30">
        <v>12129</v>
      </c>
      <c r="I7" s="30">
        <v>0</v>
      </c>
      <c r="J7" s="30">
        <f>1895+70</f>
        <v>1965</v>
      </c>
      <c r="K7" s="29">
        <f>SUM(G7:J7)</f>
        <v>62037</v>
      </c>
    </row>
    <row r="8" spans="1:11" x14ac:dyDescent="0.25">
      <c r="A8" s="2" t="s">
        <v>5</v>
      </c>
      <c r="B8" s="1" t="s">
        <v>19</v>
      </c>
      <c r="C8" s="28">
        <v>9520</v>
      </c>
      <c r="D8" s="28">
        <v>2402</v>
      </c>
      <c r="E8" s="28">
        <v>0</v>
      </c>
      <c r="F8" s="19">
        <f t="shared" si="0"/>
        <v>11922</v>
      </c>
      <c r="G8" s="28">
        <v>9535</v>
      </c>
      <c r="H8" s="28">
        <v>2402</v>
      </c>
      <c r="I8" s="28">
        <v>0</v>
      </c>
      <c r="J8" s="28">
        <v>399</v>
      </c>
      <c r="K8" s="19">
        <f>SUM(G8:J8)</f>
        <v>12336</v>
      </c>
    </row>
    <row r="9" spans="1:11" x14ac:dyDescent="0.25">
      <c r="A9" s="2" t="s">
        <v>6</v>
      </c>
      <c r="B9" s="1" t="s">
        <v>20</v>
      </c>
      <c r="C9" s="28">
        <v>15905</v>
      </c>
      <c r="D9" s="28">
        <v>254</v>
      </c>
      <c r="E9" s="28">
        <v>0</v>
      </c>
      <c r="F9" s="19">
        <f>C9+D9+E9</f>
        <v>16159</v>
      </c>
      <c r="G9" s="28">
        <v>15905</v>
      </c>
      <c r="H9" s="28">
        <v>254</v>
      </c>
      <c r="I9" s="28">
        <v>0</v>
      </c>
      <c r="J9" s="28">
        <f>657-70</f>
        <v>587</v>
      </c>
      <c r="K9" s="19">
        <f>SUM(G9:J9)</f>
        <v>16746</v>
      </c>
    </row>
    <row r="10" spans="1:11" x14ac:dyDescent="0.25">
      <c r="A10" s="2" t="s">
        <v>7</v>
      </c>
      <c r="B10" s="1" t="s">
        <v>21</v>
      </c>
      <c r="C10" s="28">
        <v>0</v>
      </c>
      <c r="D10" s="28">
        <v>0</v>
      </c>
      <c r="E10" s="28">
        <v>0</v>
      </c>
      <c r="F10" s="19">
        <f t="shared" si="0"/>
        <v>0</v>
      </c>
      <c r="G10" s="28">
        <v>0</v>
      </c>
      <c r="H10" s="28">
        <v>0</v>
      </c>
      <c r="I10" s="28">
        <v>0</v>
      </c>
      <c r="J10" s="28">
        <v>0</v>
      </c>
      <c r="K10" s="19">
        <f t="shared" ref="K10:K11" si="1">G10+H10+I10</f>
        <v>0</v>
      </c>
    </row>
    <row r="11" spans="1:11" ht="15.75" thickBot="1" x14ac:dyDescent="0.3">
      <c r="A11" s="6" t="s">
        <v>8</v>
      </c>
      <c r="B11" s="7" t="s">
        <v>22</v>
      </c>
      <c r="C11" s="99">
        <v>0</v>
      </c>
      <c r="D11" s="99">
        <v>0</v>
      </c>
      <c r="E11" s="99">
        <v>0</v>
      </c>
      <c r="F11" s="32">
        <f t="shared" si="0"/>
        <v>0</v>
      </c>
      <c r="G11" s="99">
        <v>0</v>
      </c>
      <c r="H11" s="99">
        <v>0</v>
      </c>
      <c r="I11" s="99">
        <v>0</v>
      </c>
      <c r="J11" s="99">
        <v>0</v>
      </c>
      <c r="K11" s="32">
        <f t="shared" si="1"/>
        <v>0</v>
      </c>
    </row>
    <row r="12" spans="1:11" ht="15.75" thickBot="1" x14ac:dyDescent="0.3">
      <c r="A12" s="23" t="s">
        <v>16</v>
      </c>
      <c r="B12" s="8" t="s">
        <v>87</v>
      </c>
      <c r="C12" s="20">
        <f>SUM(C7:C11)</f>
        <v>72883</v>
      </c>
      <c r="D12" s="20">
        <f>SUM(D7:D11)</f>
        <v>14785</v>
      </c>
      <c r="E12" s="20">
        <f>SUM(E7:E11)</f>
        <v>0</v>
      </c>
      <c r="F12" s="21">
        <f t="shared" si="0"/>
        <v>87668</v>
      </c>
      <c r="G12" s="20">
        <f>SUM(G7:G11)</f>
        <v>73383</v>
      </c>
      <c r="H12" s="20">
        <f>SUM(H7:H11)</f>
        <v>14785</v>
      </c>
      <c r="I12" s="20">
        <f>SUM(I7:I11)</f>
        <v>0</v>
      </c>
      <c r="J12" s="20">
        <f>SUM(J7:J11)</f>
        <v>2951</v>
      </c>
      <c r="K12" s="21">
        <f>SUM(K7:K11)</f>
        <v>91119</v>
      </c>
    </row>
    <row r="13" spans="1:11" x14ac:dyDescent="0.25">
      <c r="A13" s="3"/>
      <c r="B13" s="4"/>
      <c r="C13" s="30"/>
      <c r="D13" s="30"/>
      <c r="E13" s="30"/>
      <c r="F13" s="29"/>
      <c r="G13" s="30"/>
      <c r="H13" s="30"/>
      <c r="I13" s="30"/>
      <c r="J13" s="30"/>
      <c r="K13" s="29"/>
    </row>
    <row r="14" spans="1:11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29">
        <f t="shared" ref="F14:F21" si="2">C14+D14+E14</f>
        <v>0</v>
      </c>
      <c r="G14" s="28">
        <v>0</v>
      </c>
      <c r="H14" s="28">
        <v>0</v>
      </c>
      <c r="I14" s="28">
        <v>0</v>
      </c>
      <c r="J14" s="28">
        <v>0</v>
      </c>
      <c r="K14" s="29">
        <f t="shared" ref="K14:K21" si="3">G14+H14+I14</f>
        <v>0</v>
      </c>
    </row>
    <row r="15" spans="1:11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29">
        <f t="shared" si="2"/>
        <v>0</v>
      </c>
      <c r="G15" s="28">
        <v>0</v>
      </c>
      <c r="H15" s="28">
        <v>0</v>
      </c>
      <c r="I15" s="28">
        <v>0</v>
      </c>
      <c r="J15" s="28">
        <v>0</v>
      </c>
      <c r="K15" s="29">
        <f t="shared" si="3"/>
        <v>0</v>
      </c>
    </row>
    <row r="16" spans="1:11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29">
        <f t="shared" si="2"/>
        <v>0</v>
      </c>
      <c r="G16" s="28">
        <v>0</v>
      </c>
      <c r="H16" s="28">
        <v>0</v>
      </c>
      <c r="I16" s="28">
        <v>0</v>
      </c>
      <c r="J16" s="28">
        <v>0</v>
      </c>
      <c r="K16" s="29">
        <f t="shared" si="3"/>
        <v>0</v>
      </c>
    </row>
    <row r="17" spans="1:11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19">
        <f t="shared" si="2"/>
        <v>0</v>
      </c>
      <c r="G17" s="28">
        <v>0</v>
      </c>
      <c r="H17" s="28">
        <v>0</v>
      </c>
      <c r="I17" s="28">
        <v>0</v>
      </c>
      <c r="J17" s="28">
        <v>0</v>
      </c>
      <c r="K17" s="19">
        <f t="shared" si="3"/>
        <v>0</v>
      </c>
    </row>
    <row r="18" spans="1:11" s="22" customFormat="1" x14ac:dyDescent="0.25">
      <c r="A18" s="2" t="s">
        <v>13</v>
      </c>
      <c r="B18" s="1" t="s">
        <v>31</v>
      </c>
      <c r="C18" s="18">
        <v>0</v>
      </c>
      <c r="D18" s="18">
        <v>0</v>
      </c>
      <c r="E18" s="18">
        <v>0</v>
      </c>
      <c r="F18" s="19">
        <f t="shared" si="2"/>
        <v>0</v>
      </c>
      <c r="G18" s="18">
        <v>0</v>
      </c>
      <c r="H18" s="18">
        <v>0</v>
      </c>
      <c r="I18" s="18">
        <v>0</v>
      </c>
      <c r="J18" s="18">
        <v>0</v>
      </c>
      <c r="K18" s="19">
        <f t="shared" si="3"/>
        <v>0</v>
      </c>
    </row>
    <row r="19" spans="1:11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19">
        <f t="shared" si="2"/>
        <v>0</v>
      </c>
      <c r="G19" s="18">
        <v>0</v>
      </c>
      <c r="H19" s="18">
        <v>0</v>
      </c>
      <c r="I19" s="18">
        <v>0</v>
      </c>
      <c r="J19" s="18">
        <v>0</v>
      </c>
      <c r="K19" s="19">
        <f t="shared" si="3"/>
        <v>0</v>
      </c>
    </row>
    <row r="20" spans="1:11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32">
        <f t="shared" si="2"/>
        <v>0</v>
      </c>
      <c r="G20" s="31">
        <v>0</v>
      </c>
      <c r="H20" s="31">
        <v>0</v>
      </c>
      <c r="I20" s="31">
        <v>0</v>
      </c>
      <c r="J20" s="31">
        <v>0</v>
      </c>
      <c r="K20" s="32">
        <f t="shared" si="3"/>
        <v>0</v>
      </c>
    </row>
    <row r="21" spans="1:11" ht="15.75" thickBot="1" x14ac:dyDescent="0.3">
      <c r="A21" s="23" t="s">
        <v>17</v>
      </c>
      <c r="B21" s="8" t="s">
        <v>88</v>
      </c>
      <c r="C21" s="20">
        <f>SUM(C14:C20)</f>
        <v>0</v>
      </c>
      <c r="D21" s="20">
        <f>SUM(D14:D20)</f>
        <v>0</v>
      </c>
      <c r="E21" s="20">
        <f>SUM(E14:E20)</f>
        <v>0</v>
      </c>
      <c r="F21" s="21">
        <f t="shared" si="2"/>
        <v>0</v>
      </c>
      <c r="G21" s="20">
        <f>SUM(G14:G20)</f>
        <v>0</v>
      </c>
      <c r="H21" s="20">
        <f>SUM(H14:H20)</f>
        <v>0</v>
      </c>
      <c r="I21" s="20">
        <f>SUM(I14:I20)</f>
        <v>0</v>
      </c>
      <c r="J21" s="20">
        <f>SUM(J14:J20)</f>
        <v>0</v>
      </c>
      <c r="K21" s="21">
        <f t="shared" si="3"/>
        <v>0</v>
      </c>
    </row>
    <row r="22" spans="1:11" ht="15.75" thickBot="1" x14ac:dyDescent="0.3">
      <c r="A22" s="9"/>
      <c r="B22" s="10"/>
      <c r="C22" s="26"/>
      <c r="D22" s="26"/>
      <c r="E22" s="26"/>
      <c r="F22" s="27"/>
      <c r="G22" s="26"/>
      <c r="H22" s="26"/>
      <c r="I22" s="26"/>
      <c r="J22" s="26"/>
      <c r="K22" s="27"/>
    </row>
    <row r="23" spans="1:11" ht="15.75" thickBot="1" x14ac:dyDescent="0.3">
      <c r="A23" s="23" t="s">
        <v>25</v>
      </c>
      <c r="B23" s="24" t="s">
        <v>26</v>
      </c>
      <c r="C23" s="20">
        <f>C21+C12</f>
        <v>72883</v>
      </c>
      <c r="D23" s="20">
        <f>D21+D12</f>
        <v>14785</v>
      </c>
      <c r="E23" s="20">
        <f>E21+E12</f>
        <v>0</v>
      </c>
      <c r="F23" s="21">
        <f>C23+D23+E23</f>
        <v>87668</v>
      </c>
      <c r="G23" s="20">
        <f>G21+G12</f>
        <v>73383</v>
      </c>
      <c r="H23" s="20">
        <f>H21+H12</f>
        <v>14785</v>
      </c>
      <c r="I23" s="20">
        <f>I21+I12</f>
        <v>0</v>
      </c>
      <c r="J23" s="20">
        <f>J21+J12</f>
        <v>2951</v>
      </c>
      <c r="K23" s="21">
        <f>G23+H23+I23</f>
        <v>88168</v>
      </c>
    </row>
    <row r="24" spans="1:11" x14ac:dyDescent="0.25">
      <c r="A24" s="3"/>
      <c r="B24" s="4"/>
      <c r="C24" s="30"/>
      <c r="D24" s="30"/>
      <c r="E24" s="30"/>
      <c r="F24" s="29"/>
      <c r="G24" s="30"/>
      <c r="H24" s="30"/>
      <c r="I24" s="30"/>
      <c r="J24" s="30"/>
      <c r="K24" s="29"/>
    </row>
    <row r="25" spans="1:11" x14ac:dyDescent="0.25">
      <c r="A25" s="2" t="s">
        <v>34</v>
      </c>
      <c r="B25" s="1" t="s">
        <v>37</v>
      </c>
      <c r="C25" s="28">
        <v>762</v>
      </c>
      <c r="D25" s="28">
        <v>0</v>
      </c>
      <c r="E25" s="28">
        <v>0</v>
      </c>
      <c r="F25" s="19">
        <f>C25+D25+E25</f>
        <v>762</v>
      </c>
      <c r="G25" s="28">
        <v>762</v>
      </c>
      <c r="H25" s="28">
        <v>0</v>
      </c>
      <c r="I25" s="28">
        <v>0</v>
      </c>
      <c r="J25" s="28">
        <v>0</v>
      </c>
      <c r="K25" s="19">
        <f>SUM(G25:J25)</f>
        <v>762</v>
      </c>
    </row>
    <row r="26" spans="1:11" x14ac:dyDescent="0.25">
      <c r="A26" s="2" t="s">
        <v>35</v>
      </c>
      <c r="B26" s="1" t="s">
        <v>38</v>
      </c>
      <c r="C26" s="28">
        <v>0</v>
      </c>
      <c r="D26" s="28">
        <v>0</v>
      </c>
      <c r="E26" s="28">
        <v>0</v>
      </c>
      <c r="F26" s="19">
        <f>C26+D26+E26</f>
        <v>0</v>
      </c>
      <c r="G26" s="28">
        <v>0</v>
      </c>
      <c r="H26" s="28">
        <v>0</v>
      </c>
      <c r="I26" s="28">
        <v>0</v>
      </c>
      <c r="J26" s="28">
        <v>0</v>
      </c>
      <c r="K26" s="19">
        <f>G26+H26+I26</f>
        <v>0</v>
      </c>
    </row>
    <row r="27" spans="1:11" ht="15.75" thickBot="1" x14ac:dyDescent="0.3">
      <c r="A27" s="6" t="s">
        <v>36</v>
      </c>
      <c r="B27" s="7" t="s">
        <v>39</v>
      </c>
      <c r="C27" s="99">
        <v>0</v>
      </c>
      <c r="D27" s="99">
        <v>0</v>
      </c>
      <c r="E27" s="99">
        <v>0</v>
      </c>
      <c r="F27" s="32">
        <f>C27+D27+E27</f>
        <v>0</v>
      </c>
      <c r="G27" s="99">
        <v>0</v>
      </c>
      <c r="H27" s="99">
        <v>0</v>
      </c>
      <c r="I27" s="99">
        <v>0</v>
      </c>
      <c r="J27" s="99">
        <v>0</v>
      </c>
      <c r="K27" s="32">
        <f>G27+H27+I27</f>
        <v>0</v>
      </c>
    </row>
    <row r="28" spans="1:11" ht="15.75" thickBot="1" x14ac:dyDescent="0.3">
      <c r="A28" s="23" t="s">
        <v>40</v>
      </c>
      <c r="B28" s="8" t="s">
        <v>89</v>
      </c>
      <c r="C28" s="20">
        <f>SUM(C25:C27)</f>
        <v>762</v>
      </c>
      <c r="D28" s="20">
        <f>SUM(D25:D27)</f>
        <v>0</v>
      </c>
      <c r="E28" s="20">
        <f>SUM(E25:E27)</f>
        <v>0</v>
      </c>
      <c r="F28" s="21">
        <f>C28+D28+E28</f>
        <v>762</v>
      </c>
      <c r="G28" s="20">
        <f>SUM(G25:G27)</f>
        <v>762</v>
      </c>
      <c r="H28" s="20">
        <f>SUM(H25:H27)</f>
        <v>0</v>
      </c>
      <c r="I28" s="20">
        <f>SUM(I25:I27)</f>
        <v>0</v>
      </c>
      <c r="J28" s="20">
        <f>SUM(J25:J27)</f>
        <v>0</v>
      </c>
      <c r="K28" s="21">
        <f>G28+H28+I28</f>
        <v>762</v>
      </c>
    </row>
    <row r="29" spans="1:11" x14ac:dyDescent="0.25">
      <c r="A29" s="3"/>
      <c r="B29" s="4"/>
      <c r="C29" s="30"/>
      <c r="D29" s="30"/>
      <c r="E29" s="30"/>
      <c r="F29" s="29"/>
      <c r="G29" s="30"/>
      <c r="H29" s="30"/>
      <c r="I29" s="30"/>
      <c r="J29" s="30"/>
      <c r="K29" s="29"/>
    </row>
    <row r="30" spans="1:11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29">
        <f t="shared" ref="F30:F37" si="4">C30+D30+E30</f>
        <v>0</v>
      </c>
      <c r="G30" s="28">
        <v>0</v>
      </c>
      <c r="H30" s="28">
        <v>0</v>
      </c>
      <c r="I30" s="28">
        <v>0</v>
      </c>
      <c r="J30" s="28">
        <v>0</v>
      </c>
      <c r="K30" s="29">
        <f t="shared" ref="K30:K37" si="5">G30+H30+I30</f>
        <v>0</v>
      </c>
    </row>
    <row r="31" spans="1:11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29">
        <f t="shared" si="4"/>
        <v>0</v>
      </c>
      <c r="G31" s="28">
        <v>0</v>
      </c>
      <c r="H31" s="28">
        <v>0</v>
      </c>
      <c r="I31" s="28">
        <v>0</v>
      </c>
      <c r="J31" s="28">
        <v>0</v>
      </c>
      <c r="K31" s="29">
        <f t="shared" si="5"/>
        <v>0</v>
      </c>
    </row>
    <row r="32" spans="1:11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29">
        <f t="shared" si="4"/>
        <v>0</v>
      </c>
      <c r="G32" s="28">
        <v>0</v>
      </c>
      <c r="H32" s="28">
        <v>0</v>
      </c>
      <c r="I32" s="28">
        <v>0</v>
      </c>
      <c r="J32" s="28">
        <v>0</v>
      </c>
      <c r="K32" s="29">
        <f t="shared" si="5"/>
        <v>0</v>
      </c>
    </row>
    <row r="33" spans="1:11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19">
        <f t="shared" si="4"/>
        <v>0</v>
      </c>
      <c r="G33" s="28">
        <v>0</v>
      </c>
      <c r="H33" s="28">
        <v>0</v>
      </c>
      <c r="I33" s="28">
        <v>0</v>
      </c>
      <c r="J33" s="28">
        <v>0</v>
      </c>
      <c r="K33" s="19">
        <f t="shared" si="5"/>
        <v>0</v>
      </c>
    </row>
    <row r="34" spans="1:11" x14ac:dyDescent="0.25">
      <c r="A34" s="2" t="s">
        <v>13</v>
      </c>
      <c r="B34" s="1" t="s">
        <v>31</v>
      </c>
      <c r="C34" s="18">
        <v>0</v>
      </c>
      <c r="D34" s="18">
        <v>0</v>
      </c>
      <c r="E34" s="18">
        <v>0</v>
      </c>
      <c r="F34" s="19">
        <f t="shared" si="4"/>
        <v>0</v>
      </c>
      <c r="G34" s="18">
        <v>0</v>
      </c>
      <c r="H34" s="18">
        <v>0</v>
      </c>
      <c r="I34" s="18">
        <v>0</v>
      </c>
      <c r="J34" s="18">
        <v>0</v>
      </c>
      <c r="K34" s="19">
        <f t="shared" si="5"/>
        <v>0</v>
      </c>
    </row>
    <row r="35" spans="1:11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19">
        <f t="shared" si="4"/>
        <v>0</v>
      </c>
      <c r="G35" s="18">
        <v>0</v>
      </c>
      <c r="H35" s="18">
        <v>0</v>
      </c>
      <c r="I35" s="18">
        <v>0</v>
      </c>
      <c r="J35" s="18">
        <v>0</v>
      </c>
      <c r="K35" s="19">
        <f t="shared" si="5"/>
        <v>0</v>
      </c>
    </row>
    <row r="36" spans="1:11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32">
        <f t="shared" si="4"/>
        <v>0</v>
      </c>
      <c r="G36" s="31">
        <v>0</v>
      </c>
      <c r="H36" s="31">
        <v>0</v>
      </c>
      <c r="I36" s="31">
        <v>0</v>
      </c>
      <c r="J36" s="31">
        <v>0</v>
      </c>
      <c r="K36" s="32">
        <f t="shared" si="5"/>
        <v>0</v>
      </c>
    </row>
    <row r="37" spans="1:11" ht="15.75" thickBot="1" x14ac:dyDescent="0.3">
      <c r="A37" s="23" t="s">
        <v>42</v>
      </c>
      <c r="B37" s="8" t="s">
        <v>90</v>
      </c>
      <c r="C37" s="20">
        <f>SUM(C30:C36)</f>
        <v>0</v>
      </c>
      <c r="D37" s="20">
        <f>SUM(D30:D36)</f>
        <v>0</v>
      </c>
      <c r="E37" s="20">
        <f>SUM(E30:E36)</f>
        <v>0</v>
      </c>
      <c r="F37" s="21">
        <f t="shared" si="4"/>
        <v>0</v>
      </c>
      <c r="G37" s="20">
        <f>SUM(G30:G36)</f>
        <v>0</v>
      </c>
      <c r="H37" s="20">
        <f>SUM(H30:H36)</f>
        <v>0</v>
      </c>
      <c r="I37" s="20">
        <f>SUM(I30:I36)</f>
        <v>0</v>
      </c>
      <c r="J37" s="20">
        <f>SUM(J30:J36)</f>
        <v>0</v>
      </c>
      <c r="K37" s="21">
        <f t="shared" si="5"/>
        <v>0</v>
      </c>
    </row>
    <row r="38" spans="1:11" ht="15.75" thickBot="1" x14ac:dyDescent="0.3">
      <c r="A38" s="9"/>
      <c r="B38" s="10"/>
      <c r="C38" s="26"/>
      <c r="D38" s="26"/>
      <c r="E38" s="26"/>
      <c r="F38" s="27"/>
      <c r="G38" s="26"/>
      <c r="H38" s="26"/>
      <c r="I38" s="26"/>
      <c r="J38" s="26"/>
      <c r="K38" s="27"/>
    </row>
    <row r="39" spans="1:11" ht="15.75" thickBot="1" x14ac:dyDescent="0.3">
      <c r="A39" s="23" t="s">
        <v>44</v>
      </c>
      <c r="B39" s="24" t="s">
        <v>45</v>
      </c>
      <c r="C39" s="20">
        <f>C37+C28</f>
        <v>762</v>
      </c>
      <c r="D39" s="20">
        <f>D37+D28</f>
        <v>0</v>
      </c>
      <c r="E39" s="20">
        <f>E37+E28</f>
        <v>0</v>
      </c>
      <c r="F39" s="21">
        <f>C39+D39+E39</f>
        <v>762</v>
      </c>
      <c r="G39" s="20">
        <f>G37+G28</f>
        <v>762</v>
      </c>
      <c r="H39" s="20">
        <f>H37+H28</f>
        <v>0</v>
      </c>
      <c r="I39" s="20">
        <f>I37+I28</f>
        <v>0</v>
      </c>
      <c r="J39" s="20">
        <f>J37+J28</f>
        <v>0</v>
      </c>
      <c r="K39" s="21">
        <f>G39+H39+I39</f>
        <v>762</v>
      </c>
    </row>
    <row r="40" spans="1:11" ht="15.75" thickBot="1" x14ac:dyDescent="0.3">
      <c r="A40" s="9"/>
      <c r="B40" s="25"/>
      <c r="C40" s="26"/>
      <c r="D40" s="26"/>
      <c r="E40" s="26"/>
      <c r="F40" s="27"/>
      <c r="G40" s="26"/>
      <c r="H40" s="26"/>
      <c r="I40" s="26"/>
      <c r="J40" s="26"/>
      <c r="K40" s="27"/>
    </row>
    <row r="41" spans="1:11" ht="15.75" thickBot="1" x14ac:dyDescent="0.3">
      <c r="A41" s="23" t="s">
        <v>46</v>
      </c>
      <c r="B41" s="24" t="s">
        <v>47</v>
      </c>
      <c r="C41" s="20">
        <f>C23+C39</f>
        <v>73645</v>
      </c>
      <c r="D41" s="20">
        <f>D23+D39</f>
        <v>14785</v>
      </c>
      <c r="E41" s="20">
        <f>E23+E39</f>
        <v>0</v>
      </c>
      <c r="F41" s="21">
        <f>C41+D41+E41</f>
        <v>88430</v>
      </c>
      <c r="G41" s="20">
        <f>G23+G39</f>
        <v>74145</v>
      </c>
      <c r="H41" s="20">
        <f>H23+H39</f>
        <v>14785</v>
      </c>
      <c r="I41" s="20">
        <f>I23+I39</f>
        <v>0</v>
      </c>
      <c r="J41" s="20">
        <f>J23+J39</f>
        <v>2951</v>
      </c>
      <c r="K41" s="21">
        <f>G41+H41+I41+J41</f>
        <v>91881</v>
      </c>
    </row>
    <row r="42" spans="1:11" x14ac:dyDescent="0.25">
      <c r="A42" s="88"/>
    </row>
  </sheetData>
  <mergeCells count="6">
    <mergeCell ref="A3:K3"/>
    <mergeCell ref="A2:K2"/>
    <mergeCell ref="G5:K5"/>
    <mergeCell ref="C5:F5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2"/>
  <sheetViews>
    <sheetView zoomScaleNormal="100" workbookViewId="0">
      <selection activeCell="J7" sqref="J7"/>
    </sheetView>
  </sheetViews>
  <sheetFormatPr defaultRowHeight="15" x14ac:dyDescent="0.25"/>
  <cols>
    <col min="2" max="2" width="44.28515625" customWidth="1"/>
    <col min="3" max="3" width="11.42578125" style="13" customWidth="1"/>
    <col min="4" max="4" width="10.7109375" style="13" customWidth="1"/>
    <col min="5" max="5" width="11.28515625" style="13" customWidth="1"/>
    <col min="6" max="6" width="11.140625" customWidth="1"/>
    <col min="7" max="7" width="11.42578125" style="13" customWidth="1"/>
    <col min="8" max="8" width="10.7109375" style="13" customWidth="1"/>
    <col min="9" max="9" width="11.28515625" style="13" customWidth="1"/>
    <col min="10" max="10" width="11.140625" customWidth="1"/>
  </cols>
  <sheetData>
    <row r="1" spans="1:11" x14ac:dyDescent="0.25">
      <c r="F1" s="14"/>
      <c r="J1" s="14" t="s">
        <v>96</v>
      </c>
    </row>
    <row r="2" spans="1:11" x14ac:dyDescent="0.25">
      <c r="A2" s="113" t="s">
        <v>91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1" x14ac:dyDescent="0.25">
      <c r="A3" s="113" t="s">
        <v>55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1" ht="15.75" thickBot="1" x14ac:dyDescent="0.3">
      <c r="A4" s="62"/>
      <c r="B4" s="62"/>
      <c r="C4" s="62"/>
      <c r="D4" s="62"/>
      <c r="E4" s="62"/>
      <c r="F4" s="62"/>
      <c r="G4"/>
      <c r="H4"/>
      <c r="I4"/>
      <c r="J4" s="96" t="s">
        <v>3</v>
      </c>
    </row>
    <row r="5" spans="1:11" ht="15.75" thickBot="1" x14ac:dyDescent="0.3">
      <c r="A5" s="134" t="s">
        <v>2</v>
      </c>
      <c r="B5" s="132" t="s">
        <v>0</v>
      </c>
      <c r="C5" s="119" t="s">
        <v>104</v>
      </c>
      <c r="D5" s="119"/>
      <c r="E5" s="119"/>
      <c r="F5" s="120"/>
      <c r="G5" s="118" t="s">
        <v>105</v>
      </c>
      <c r="H5" s="119"/>
      <c r="I5" s="119"/>
      <c r="J5" s="120"/>
      <c r="K5" s="108"/>
    </row>
    <row r="6" spans="1:11" ht="79.5" customHeight="1" thickBot="1" x14ac:dyDescent="0.3">
      <c r="A6" s="135"/>
      <c r="B6" s="133"/>
      <c r="C6" s="107" t="s">
        <v>92</v>
      </c>
      <c r="D6" s="98" t="s">
        <v>93</v>
      </c>
      <c r="E6" s="98" t="s">
        <v>94</v>
      </c>
      <c r="F6" s="17" t="s">
        <v>1</v>
      </c>
      <c r="G6" s="97" t="s">
        <v>92</v>
      </c>
      <c r="H6" s="98" t="s">
        <v>93</v>
      </c>
      <c r="I6" s="98" t="s">
        <v>94</v>
      </c>
      <c r="J6" s="17" t="s">
        <v>1</v>
      </c>
    </row>
    <row r="7" spans="1:11" x14ac:dyDescent="0.25">
      <c r="A7" s="3" t="s">
        <v>4</v>
      </c>
      <c r="B7" s="4" t="s">
        <v>18</v>
      </c>
      <c r="C7" s="30">
        <v>70229</v>
      </c>
      <c r="D7" s="30">
        <v>13620</v>
      </c>
      <c r="E7" s="30">
        <v>0</v>
      </c>
      <c r="F7" s="29">
        <f t="shared" ref="F7:F12" si="0">C7+D7+E7</f>
        <v>83849</v>
      </c>
      <c r="G7" s="30">
        <f>70229+2770+894-600</f>
        <v>73293</v>
      </c>
      <c r="H7" s="30">
        <v>13685</v>
      </c>
      <c r="I7" s="30">
        <v>0</v>
      </c>
      <c r="J7" s="29">
        <f t="shared" ref="J7:J12" si="1">G7+H7+I7</f>
        <v>86978</v>
      </c>
    </row>
    <row r="8" spans="1:11" x14ac:dyDescent="0.25">
      <c r="A8" s="2" t="s">
        <v>5</v>
      </c>
      <c r="B8" s="1" t="s">
        <v>19</v>
      </c>
      <c r="C8" s="28">
        <v>14096</v>
      </c>
      <c r="D8" s="28">
        <v>2645</v>
      </c>
      <c r="E8" s="28">
        <v>0</v>
      </c>
      <c r="F8" s="19">
        <f t="shared" si="0"/>
        <v>16741</v>
      </c>
      <c r="G8" s="28">
        <f>14096+540+174</f>
        <v>14810</v>
      </c>
      <c r="H8" s="28">
        <v>2658</v>
      </c>
      <c r="I8" s="28">
        <v>0</v>
      </c>
      <c r="J8" s="19">
        <f t="shared" si="1"/>
        <v>17468</v>
      </c>
    </row>
    <row r="9" spans="1:11" x14ac:dyDescent="0.25">
      <c r="A9" s="2" t="s">
        <v>6</v>
      </c>
      <c r="B9" s="1" t="s">
        <v>20</v>
      </c>
      <c r="C9" s="28">
        <v>10989</v>
      </c>
      <c r="D9" s="28">
        <v>14923</v>
      </c>
      <c r="E9" s="28">
        <v>0</v>
      </c>
      <c r="F9" s="19">
        <f t="shared" si="0"/>
        <v>25912</v>
      </c>
      <c r="G9" s="28">
        <f>10989+600</f>
        <v>11589</v>
      </c>
      <c r="H9" s="28">
        <v>14923</v>
      </c>
      <c r="I9" s="28">
        <v>0</v>
      </c>
      <c r="J9" s="19">
        <f t="shared" si="1"/>
        <v>26512</v>
      </c>
    </row>
    <row r="10" spans="1:11" x14ac:dyDescent="0.25">
      <c r="A10" s="2" t="s">
        <v>7</v>
      </c>
      <c r="B10" s="1" t="s">
        <v>21</v>
      </c>
      <c r="C10" s="28">
        <v>0</v>
      </c>
      <c r="D10" s="28">
        <v>0</v>
      </c>
      <c r="E10" s="28">
        <v>0</v>
      </c>
      <c r="F10" s="19">
        <f t="shared" si="0"/>
        <v>0</v>
      </c>
      <c r="G10" s="28">
        <v>0</v>
      </c>
      <c r="H10" s="28">
        <v>0</v>
      </c>
      <c r="I10" s="28">
        <v>0</v>
      </c>
      <c r="J10" s="19">
        <f t="shared" si="1"/>
        <v>0</v>
      </c>
    </row>
    <row r="11" spans="1:11" ht="15.75" thickBot="1" x14ac:dyDescent="0.3">
      <c r="A11" s="6" t="s">
        <v>8</v>
      </c>
      <c r="B11" s="7" t="s">
        <v>22</v>
      </c>
      <c r="C11" s="99">
        <v>0</v>
      </c>
      <c r="D11" s="99">
        <v>0</v>
      </c>
      <c r="E11" s="99">
        <v>0</v>
      </c>
      <c r="F11" s="32">
        <f t="shared" si="0"/>
        <v>0</v>
      </c>
      <c r="G11" s="99">
        <v>0</v>
      </c>
      <c r="H11" s="99">
        <v>0</v>
      </c>
      <c r="I11" s="99">
        <v>0</v>
      </c>
      <c r="J11" s="32">
        <f t="shared" si="1"/>
        <v>0</v>
      </c>
    </row>
    <row r="12" spans="1:11" ht="15.75" thickBot="1" x14ac:dyDescent="0.3">
      <c r="A12" s="23" t="s">
        <v>16</v>
      </c>
      <c r="B12" s="8" t="s">
        <v>87</v>
      </c>
      <c r="C12" s="20">
        <f>SUM(C7:C11)</f>
        <v>95314</v>
      </c>
      <c r="D12" s="20">
        <f>SUM(D7:D11)</f>
        <v>31188</v>
      </c>
      <c r="E12" s="20">
        <f>SUM(E7:E11)</f>
        <v>0</v>
      </c>
      <c r="F12" s="21">
        <f t="shared" si="0"/>
        <v>126502</v>
      </c>
      <c r="G12" s="20">
        <f>SUM(G7:G11)</f>
        <v>99692</v>
      </c>
      <c r="H12" s="20">
        <f>SUM(H7:H11)</f>
        <v>31266</v>
      </c>
      <c r="I12" s="20">
        <f>SUM(I7:I11)</f>
        <v>0</v>
      </c>
      <c r="J12" s="21">
        <f t="shared" si="1"/>
        <v>130958</v>
      </c>
    </row>
    <row r="13" spans="1:11" x14ac:dyDescent="0.25">
      <c r="A13" s="3"/>
      <c r="B13" s="4"/>
      <c r="C13" s="30"/>
      <c r="D13" s="30"/>
      <c r="E13" s="30"/>
      <c r="F13" s="29"/>
      <c r="G13" s="30"/>
      <c r="H13" s="30"/>
      <c r="I13" s="30"/>
      <c r="J13" s="29"/>
    </row>
    <row r="14" spans="1:11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29">
        <f t="shared" ref="F14:F21" si="2">C14+D14+E14</f>
        <v>0</v>
      </c>
      <c r="G14" s="28">
        <v>0</v>
      </c>
      <c r="H14" s="28">
        <v>0</v>
      </c>
      <c r="I14" s="28">
        <v>0</v>
      </c>
      <c r="J14" s="29">
        <f t="shared" ref="J14:J21" si="3">G14+H14+I14</f>
        <v>0</v>
      </c>
    </row>
    <row r="15" spans="1:11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29">
        <f t="shared" si="2"/>
        <v>0</v>
      </c>
      <c r="G15" s="28">
        <v>0</v>
      </c>
      <c r="H15" s="28">
        <v>0</v>
      </c>
      <c r="I15" s="28">
        <v>0</v>
      </c>
      <c r="J15" s="29">
        <f t="shared" si="3"/>
        <v>0</v>
      </c>
    </row>
    <row r="16" spans="1:11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29">
        <f t="shared" si="2"/>
        <v>0</v>
      </c>
      <c r="G16" s="28">
        <v>0</v>
      </c>
      <c r="H16" s="28">
        <v>0</v>
      </c>
      <c r="I16" s="28">
        <v>0</v>
      </c>
      <c r="J16" s="29">
        <f t="shared" si="3"/>
        <v>0</v>
      </c>
    </row>
    <row r="17" spans="1:10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19">
        <f t="shared" si="2"/>
        <v>0</v>
      </c>
      <c r="G17" s="28">
        <v>0</v>
      </c>
      <c r="H17" s="28">
        <v>0</v>
      </c>
      <c r="I17" s="28">
        <v>0</v>
      </c>
      <c r="J17" s="19">
        <f t="shared" si="3"/>
        <v>0</v>
      </c>
    </row>
    <row r="18" spans="1:10" s="22" customFormat="1" x14ac:dyDescent="0.25">
      <c r="A18" s="2" t="s">
        <v>13</v>
      </c>
      <c r="B18" s="1" t="s">
        <v>31</v>
      </c>
      <c r="C18" s="18">
        <v>0</v>
      </c>
      <c r="D18" s="18">
        <v>0</v>
      </c>
      <c r="E18" s="18">
        <v>0</v>
      </c>
      <c r="F18" s="19">
        <f t="shared" si="2"/>
        <v>0</v>
      </c>
      <c r="G18" s="18">
        <v>0</v>
      </c>
      <c r="H18" s="18">
        <v>0</v>
      </c>
      <c r="I18" s="18">
        <v>0</v>
      </c>
      <c r="J18" s="19">
        <f t="shared" si="3"/>
        <v>0</v>
      </c>
    </row>
    <row r="19" spans="1:10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19">
        <f t="shared" si="2"/>
        <v>0</v>
      </c>
      <c r="G19" s="18">
        <v>0</v>
      </c>
      <c r="H19" s="18">
        <v>0</v>
      </c>
      <c r="I19" s="18">
        <v>0</v>
      </c>
      <c r="J19" s="19">
        <f t="shared" si="3"/>
        <v>0</v>
      </c>
    </row>
    <row r="20" spans="1:10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32">
        <f t="shared" si="2"/>
        <v>0</v>
      </c>
      <c r="G20" s="31">
        <v>0</v>
      </c>
      <c r="H20" s="31">
        <v>0</v>
      </c>
      <c r="I20" s="31">
        <v>0</v>
      </c>
      <c r="J20" s="32">
        <f t="shared" si="3"/>
        <v>0</v>
      </c>
    </row>
    <row r="21" spans="1:10" ht="15.75" thickBot="1" x14ac:dyDescent="0.3">
      <c r="A21" s="23" t="s">
        <v>17</v>
      </c>
      <c r="B21" s="8" t="s">
        <v>88</v>
      </c>
      <c r="C21" s="20">
        <f>SUM(C14:C20)</f>
        <v>0</v>
      </c>
      <c r="D21" s="20">
        <f>SUM(D14:D20)</f>
        <v>0</v>
      </c>
      <c r="E21" s="20">
        <f>SUM(E14:E20)</f>
        <v>0</v>
      </c>
      <c r="F21" s="21">
        <f t="shared" si="2"/>
        <v>0</v>
      </c>
      <c r="G21" s="20">
        <f>SUM(G14:G20)</f>
        <v>0</v>
      </c>
      <c r="H21" s="20">
        <f>SUM(H14:H20)</f>
        <v>0</v>
      </c>
      <c r="I21" s="20">
        <f>SUM(I14:I20)</f>
        <v>0</v>
      </c>
      <c r="J21" s="21">
        <f t="shared" si="3"/>
        <v>0</v>
      </c>
    </row>
    <row r="22" spans="1:10" ht="15.75" thickBot="1" x14ac:dyDescent="0.3">
      <c r="A22" s="9"/>
      <c r="B22" s="10"/>
      <c r="C22" s="26"/>
      <c r="D22" s="26"/>
      <c r="E22" s="26"/>
      <c r="F22" s="27"/>
      <c r="G22" s="26"/>
      <c r="H22" s="26"/>
      <c r="I22" s="26"/>
      <c r="J22" s="27"/>
    </row>
    <row r="23" spans="1:10" ht="15.75" thickBot="1" x14ac:dyDescent="0.3">
      <c r="A23" s="23" t="s">
        <v>25</v>
      </c>
      <c r="B23" s="24" t="s">
        <v>26</v>
      </c>
      <c r="C23" s="20">
        <f>C21+C12</f>
        <v>95314</v>
      </c>
      <c r="D23" s="20">
        <f>D21+D12</f>
        <v>31188</v>
      </c>
      <c r="E23" s="20">
        <f>E21+E12</f>
        <v>0</v>
      </c>
      <c r="F23" s="21">
        <f>C23+D23+E23</f>
        <v>126502</v>
      </c>
      <c r="G23" s="20">
        <f>G21+G12</f>
        <v>99692</v>
      </c>
      <c r="H23" s="20">
        <f>H21+H12</f>
        <v>31266</v>
      </c>
      <c r="I23" s="20">
        <f>I21+I12</f>
        <v>0</v>
      </c>
      <c r="J23" s="21">
        <f>G23+H23+I23</f>
        <v>130958</v>
      </c>
    </row>
    <row r="24" spans="1:10" x14ac:dyDescent="0.25">
      <c r="A24" s="3"/>
      <c r="B24" s="4"/>
      <c r="C24" s="30"/>
      <c r="D24" s="30"/>
      <c r="E24" s="30"/>
      <c r="F24" s="29"/>
      <c r="G24" s="30"/>
      <c r="H24" s="30"/>
      <c r="I24" s="30"/>
      <c r="J24" s="29"/>
    </row>
    <row r="25" spans="1:10" x14ac:dyDescent="0.25">
      <c r="A25" s="2" t="s">
        <v>34</v>
      </c>
      <c r="B25" s="1" t="s">
        <v>37</v>
      </c>
      <c r="C25" s="28">
        <v>524</v>
      </c>
      <c r="D25" s="28">
        <v>765</v>
      </c>
      <c r="E25" s="28">
        <v>0</v>
      </c>
      <c r="F25" s="19">
        <f>C25+D25+E25</f>
        <v>1289</v>
      </c>
      <c r="G25" s="28">
        <v>524</v>
      </c>
      <c r="H25" s="28">
        <v>765</v>
      </c>
      <c r="I25" s="28">
        <v>0</v>
      </c>
      <c r="J25" s="19">
        <f>G25+H25+I25</f>
        <v>1289</v>
      </c>
    </row>
    <row r="26" spans="1:10" x14ac:dyDescent="0.25">
      <c r="A26" s="2" t="s">
        <v>35</v>
      </c>
      <c r="B26" s="1" t="s">
        <v>38</v>
      </c>
      <c r="C26" s="28">
        <v>2223</v>
      </c>
      <c r="D26" s="28">
        <v>1905</v>
      </c>
      <c r="E26" s="28">
        <v>0</v>
      </c>
      <c r="F26" s="19">
        <f>C26+D26+E26</f>
        <v>4128</v>
      </c>
      <c r="G26" s="28">
        <v>0</v>
      </c>
      <c r="H26" s="28">
        <v>318</v>
      </c>
      <c r="I26" s="28">
        <v>0</v>
      </c>
      <c r="J26" s="19">
        <f>G26+H26+I26</f>
        <v>318</v>
      </c>
    </row>
    <row r="27" spans="1:10" ht="15.75" thickBot="1" x14ac:dyDescent="0.3">
      <c r="A27" s="6" t="s">
        <v>36</v>
      </c>
      <c r="B27" s="7" t="s">
        <v>39</v>
      </c>
      <c r="C27" s="99">
        <v>0</v>
      </c>
      <c r="D27" s="99">
        <v>0</v>
      </c>
      <c r="E27" s="99">
        <v>0</v>
      </c>
      <c r="F27" s="32">
        <f>C27+D27+E27</f>
        <v>0</v>
      </c>
      <c r="G27" s="99">
        <v>0</v>
      </c>
      <c r="H27" s="99">
        <v>0</v>
      </c>
      <c r="I27" s="99">
        <v>0</v>
      </c>
      <c r="J27" s="32">
        <f>G27+H27+I27</f>
        <v>0</v>
      </c>
    </row>
    <row r="28" spans="1:10" ht="15.75" thickBot="1" x14ac:dyDescent="0.3">
      <c r="A28" s="23" t="s">
        <v>40</v>
      </c>
      <c r="B28" s="8" t="s">
        <v>89</v>
      </c>
      <c r="C28" s="20">
        <f>SUM(C25:C27)</f>
        <v>2747</v>
      </c>
      <c r="D28" s="20">
        <f>SUM(D25:D27)</f>
        <v>2670</v>
      </c>
      <c r="E28" s="20">
        <f>SUM(E25:E27)</f>
        <v>0</v>
      </c>
      <c r="F28" s="21">
        <f>C28+D28+E28</f>
        <v>5417</v>
      </c>
      <c r="G28" s="20">
        <f>SUM(G25:G27)</f>
        <v>524</v>
      </c>
      <c r="H28" s="20">
        <f>SUM(H25:H27)</f>
        <v>1083</v>
      </c>
      <c r="I28" s="20">
        <f>SUM(I25:I27)</f>
        <v>0</v>
      </c>
      <c r="J28" s="21">
        <f>G28+H28+I28</f>
        <v>1607</v>
      </c>
    </row>
    <row r="29" spans="1:10" x14ac:dyDescent="0.25">
      <c r="A29" s="3"/>
      <c r="B29" s="4"/>
      <c r="C29" s="30"/>
      <c r="D29" s="30"/>
      <c r="E29" s="30"/>
      <c r="F29" s="29"/>
      <c r="G29" s="30"/>
      <c r="H29" s="30"/>
      <c r="I29" s="30"/>
      <c r="J29" s="29"/>
    </row>
    <row r="30" spans="1:10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29">
        <f t="shared" ref="F30:F37" si="4">C30+D30+E30</f>
        <v>0</v>
      </c>
      <c r="G30" s="28">
        <v>0</v>
      </c>
      <c r="H30" s="28">
        <v>0</v>
      </c>
      <c r="I30" s="28">
        <v>0</v>
      </c>
      <c r="J30" s="29">
        <f t="shared" ref="J30:J37" si="5">G30+H30+I30</f>
        <v>0</v>
      </c>
    </row>
    <row r="31" spans="1:10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29">
        <f t="shared" si="4"/>
        <v>0</v>
      </c>
      <c r="G31" s="28">
        <v>0</v>
      </c>
      <c r="H31" s="28">
        <v>0</v>
      </c>
      <c r="I31" s="28">
        <v>0</v>
      </c>
      <c r="J31" s="29">
        <f t="shared" si="5"/>
        <v>0</v>
      </c>
    </row>
    <row r="32" spans="1:10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29">
        <f t="shared" si="4"/>
        <v>0</v>
      </c>
      <c r="G32" s="28">
        <v>0</v>
      </c>
      <c r="H32" s="28">
        <v>0</v>
      </c>
      <c r="I32" s="28">
        <v>0</v>
      </c>
      <c r="J32" s="29">
        <f t="shared" si="5"/>
        <v>0</v>
      </c>
    </row>
    <row r="33" spans="1:10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19">
        <f t="shared" si="4"/>
        <v>0</v>
      </c>
      <c r="G33" s="28">
        <v>0</v>
      </c>
      <c r="H33" s="28">
        <v>0</v>
      </c>
      <c r="I33" s="28">
        <v>0</v>
      </c>
      <c r="J33" s="19">
        <f t="shared" si="5"/>
        <v>0</v>
      </c>
    </row>
    <row r="34" spans="1:10" x14ac:dyDescent="0.25">
      <c r="A34" s="2" t="s">
        <v>13</v>
      </c>
      <c r="B34" s="1" t="s">
        <v>31</v>
      </c>
      <c r="C34" s="18">
        <v>0</v>
      </c>
      <c r="D34" s="18">
        <v>0</v>
      </c>
      <c r="E34" s="18">
        <v>0</v>
      </c>
      <c r="F34" s="19">
        <f t="shared" si="4"/>
        <v>0</v>
      </c>
      <c r="G34" s="18">
        <v>0</v>
      </c>
      <c r="H34" s="18">
        <v>0</v>
      </c>
      <c r="I34" s="18">
        <v>0</v>
      </c>
      <c r="J34" s="19">
        <f t="shared" si="5"/>
        <v>0</v>
      </c>
    </row>
    <row r="35" spans="1:10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19">
        <f t="shared" si="4"/>
        <v>0</v>
      </c>
      <c r="G35" s="18">
        <v>0</v>
      </c>
      <c r="H35" s="18">
        <v>0</v>
      </c>
      <c r="I35" s="18">
        <v>0</v>
      </c>
      <c r="J35" s="19">
        <f t="shared" si="5"/>
        <v>0</v>
      </c>
    </row>
    <row r="36" spans="1:10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32">
        <f t="shared" si="4"/>
        <v>0</v>
      </c>
      <c r="G36" s="31">
        <v>0</v>
      </c>
      <c r="H36" s="31">
        <v>0</v>
      </c>
      <c r="I36" s="31">
        <v>0</v>
      </c>
      <c r="J36" s="32">
        <f t="shared" si="5"/>
        <v>0</v>
      </c>
    </row>
    <row r="37" spans="1:10" ht="15.75" thickBot="1" x14ac:dyDescent="0.3">
      <c r="A37" s="23" t="s">
        <v>42</v>
      </c>
      <c r="B37" s="8" t="s">
        <v>90</v>
      </c>
      <c r="C37" s="20">
        <f>SUM(C30:C36)</f>
        <v>0</v>
      </c>
      <c r="D37" s="20">
        <f>SUM(D30:D36)</f>
        <v>0</v>
      </c>
      <c r="E37" s="20">
        <f>SUM(E30:E36)</f>
        <v>0</v>
      </c>
      <c r="F37" s="21">
        <f t="shared" si="4"/>
        <v>0</v>
      </c>
      <c r="G37" s="20">
        <f>SUM(G30:G36)</f>
        <v>0</v>
      </c>
      <c r="H37" s="20">
        <f>SUM(H30:H36)</f>
        <v>0</v>
      </c>
      <c r="I37" s="20">
        <f>SUM(I30:I36)</f>
        <v>0</v>
      </c>
      <c r="J37" s="21">
        <f t="shared" si="5"/>
        <v>0</v>
      </c>
    </row>
    <row r="38" spans="1:10" ht="15.75" thickBot="1" x14ac:dyDescent="0.3">
      <c r="A38" s="9"/>
      <c r="B38" s="10"/>
      <c r="C38" s="26"/>
      <c r="D38" s="26"/>
      <c r="E38" s="26"/>
      <c r="F38" s="27"/>
      <c r="G38" s="26"/>
      <c r="H38" s="26"/>
      <c r="I38" s="26"/>
      <c r="J38" s="27"/>
    </row>
    <row r="39" spans="1:10" ht="15.75" thickBot="1" x14ac:dyDescent="0.3">
      <c r="A39" s="23" t="s">
        <v>44</v>
      </c>
      <c r="B39" s="24" t="s">
        <v>45</v>
      </c>
      <c r="C39" s="20">
        <f>C37+C28</f>
        <v>2747</v>
      </c>
      <c r="D39" s="20">
        <f>D37+D28</f>
        <v>2670</v>
      </c>
      <c r="E39" s="20">
        <f>E37+E28</f>
        <v>0</v>
      </c>
      <c r="F39" s="21">
        <f>C39+D39+E39</f>
        <v>5417</v>
      </c>
      <c r="G39" s="20">
        <f>G37+G28</f>
        <v>524</v>
      </c>
      <c r="H39" s="20">
        <f>H37+H28</f>
        <v>1083</v>
      </c>
      <c r="I39" s="20">
        <f>I37+I28</f>
        <v>0</v>
      </c>
      <c r="J39" s="21">
        <f>G39+H39+I39</f>
        <v>1607</v>
      </c>
    </row>
    <row r="40" spans="1:10" ht="15.75" thickBot="1" x14ac:dyDescent="0.3">
      <c r="A40" s="9"/>
      <c r="B40" s="25"/>
      <c r="C40" s="26"/>
      <c r="D40" s="26"/>
      <c r="E40" s="26"/>
      <c r="F40" s="27"/>
      <c r="G40" s="26"/>
      <c r="H40" s="26"/>
      <c r="I40" s="26"/>
      <c r="J40" s="27"/>
    </row>
    <row r="41" spans="1:10" ht="15.75" thickBot="1" x14ac:dyDescent="0.3">
      <c r="A41" s="23" t="s">
        <v>46</v>
      </c>
      <c r="B41" s="24" t="s">
        <v>47</v>
      </c>
      <c r="C41" s="20">
        <f>C23+C39</f>
        <v>98061</v>
      </c>
      <c r="D41" s="20">
        <f>D23+D39</f>
        <v>33858</v>
      </c>
      <c r="E41" s="20">
        <f>E23+E39</f>
        <v>0</v>
      </c>
      <c r="F41" s="21">
        <f>C41+D41+E41</f>
        <v>131919</v>
      </c>
      <c r="G41" s="20">
        <f>G23+G39</f>
        <v>100216</v>
      </c>
      <c r="H41" s="20">
        <f>H23+H39</f>
        <v>32349</v>
      </c>
      <c r="I41" s="20">
        <f>I23+I39</f>
        <v>0</v>
      </c>
      <c r="J41" s="21">
        <f>G41+H41+I41</f>
        <v>132565</v>
      </c>
    </row>
    <row r="42" spans="1:10" x14ac:dyDescent="0.25">
      <c r="A42" s="88"/>
    </row>
  </sheetData>
  <mergeCells count="6">
    <mergeCell ref="A3:J3"/>
    <mergeCell ref="A2:J2"/>
    <mergeCell ref="C5:F5"/>
    <mergeCell ref="G5:J5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2"/>
  <sheetViews>
    <sheetView topLeftCell="A4" zoomScaleNormal="100" workbookViewId="0">
      <selection activeCell="I9" sqref="I9"/>
    </sheetView>
  </sheetViews>
  <sheetFormatPr defaultRowHeight="15" x14ac:dyDescent="0.25"/>
  <cols>
    <col min="2" max="2" width="44.5703125" customWidth="1"/>
    <col min="3" max="3" width="11.42578125" style="13" customWidth="1"/>
    <col min="4" max="4" width="12" style="13" customWidth="1"/>
    <col min="5" max="6" width="11.28515625" style="13" customWidth="1"/>
    <col min="7" max="7" width="11.140625" customWidth="1"/>
    <col min="8" max="8" width="11.42578125" style="13" customWidth="1"/>
    <col min="9" max="9" width="12" style="13" customWidth="1"/>
    <col min="10" max="11" width="11.28515625" style="13" customWidth="1"/>
    <col min="12" max="12" width="11.140625" customWidth="1"/>
  </cols>
  <sheetData>
    <row r="1" spans="1:12" x14ac:dyDescent="0.25">
      <c r="G1" s="14"/>
      <c r="L1" s="14" t="s">
        <v>112</v>
      </c>
    </row>
    <row r="2" spans="1:12" x14ac:dyDescent="0.25">
      <c r="A2" s="113" t="s">
        <v>107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5">
      <c r="A3" s="113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.75" thickBo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96" t="s">
        <v>3</v>
      </c>
    </row>
    <row r="5" spans="1:12" ht="15.75" thickBot="1" x14ac:dyDescent="0.3">
      <c r="A5" s="114" t="s">
        <v>2</v>
      </c>
      <c r="B5" s="116" t="s">
        <v>0</v>
      </c>
      <c r="C5" s="136" t="s">
        <v>104</v>
      </c>
      <c r="D5" s="137"/>
      <c r="E5" s="137"/>
      <c r="F5" s="137"/>
      <c r="G5" s="138"/>
      <c r="H5" s="136" t="s">
        <v>105</v>
      </c>
      <c r="I5" s="137"/>
      <c r="J5" s="137"/>
      <c r="K5" s="137"/>
      <c r="L5" s="138"/>
    </row>
    <row r="6" spans="1:12" ht="42" customHeight="1" thickBot="1" x14ac:dyDescent="0.3">
      <c r="A6" s="115"/>
      <c r="B6" s="117"/>
      <c r="C6" s="110" t="s">
        <v>108</v>
      </c>
      <c r="D6" s="111" t="s">
        <v>109</v>
      </c>
      <c r="E6" s="111" t="s">
        <v>110</v>
      </c>
      <c r="F6" s="111" t="s">
        <v>111</v>
      </c>
      <c r="G6" s="112" t="s">
        <v>1</v>
      </c>
      <c r="H6" s="111" t="s">
        <v>108</v>
      </c>
      <c r="I6" s="111" t="s">
        <v>109</v>
      </c>
      <c r="J6" s="111" t="s">
        <v>110</v>
      </c>
      <c r="K6" s="111" t="s">
        <v>111</v>
      </c>
      <c r="L6" s="112" t="s">
        <v>1</v>
      </c>
    </row>
    <row r="7" spans="1:12" x14ac:dyDescent="0.25">
      <c r="A7" s="3" t="s">
        <v>4</v>
      </c>
      <c r="B7" s="4" t="s">
        <v>18</v>
      </c>
      <c r="C7" s="30">
        <v>3197</v>
      </c>
      <c r="D7" s="30">
        <v>5687</v>
      </c>
      <c r="E7" s="30">
        <v>0</v>
      </c>
      <c r="F7" s="38">
        <v>0</v>
      </c>
      <c r="G7" s="29">
        <f>C7+D7+E7+F7</f>
        <v>8884</v>
      </c>
      <c r="H7" s="30">
        <v>3197</v>
      </c>
      <c r="I7" s="30">
        <f>5687+827+149</f>
        <v>6663</v>
      </c>
      <c r="J7" s="30">
        <v>0</v>
      </c>
      <c r="K7" s="38">
        <v>0</v>
      </c>
      <c r="L7" s="29">
        <f>H7+I7+J7+K7</f>
        <v>9860</v>
      </c>
    </row>
    <row r="8" spans="1:12" x14ac:dyDescent="0.25">
      <c r="A8" s="2" t="s">
        <v>5</v>
      </c>
      <c r="B8" s="1" t="s">
        <v>19</v>
      </c>
      <c r="C8" s="28">
        <v>644</v>
      </c>
      <c r="D8" s="28">
        <v>1075</v>
      </c>
      <c r="E8" s="28">
        <v>0</v>
      </c>
      <c r="F8" s="36">
        <v>0</v>
      </c>
      <c r="G8" s="29">
        <f t="shared" ref="G8:G36" si="0">C8+D8+E8+F8</f>
        <v>1719</v>
      </c>
      <c r="H8" s="28">
        <v>644</v>
      </c>
      <c r="I8" s="28">
        <f>1075+161+29</f>
        <v>1265</v>
      </c>
      <c r="J8" s="28">
        <v>0</v>
      </c>
      <c r="K8" s="36">
        <v>0</v>
      </c>
      <c r="L8" s="29">
        <f t="shared" ref="L8:L11" si="1">H8+I8+J8+K8</f>
        <v>1909</v>
      </c>
    </row>
    <row r="9" spans="1:12" x14ac:dyDescent="0.25">
      <c r="A9" s="2" t="s">
        <v>6</v>
      </c>
      <c r="B9" s="1" t="s">
        <v>20</v>
      </c>
      <c r="C9" s="28">
        <v>849</v>
      </c>
      <c r="D9" s="28">
        <v>7339</v>
      </c>
      <c r="E9" s="28">
        <v>0</v>
      </c>
      <c r="F9" s="36">
        <v>0</v>
      </c>
      <c r="G9" s="29">
        <f t="shared" si="0"/>
        <v>8188</v>
      </c>
      <c r="H9" s="28">
        <v>849</v>
      </c>
      <c r="I9" s="28">
        <f>7339+229-46</f>
        <v>7522</v>
      </c>
      <c r="J9" s="28">
        <v>0</v>
      </c>
      <c r="K9" s="36">
        <v>0</v>
      </c>
      <c r="L9" s="29">
        <f t="shared" si="1"/>
        <v>8371</v>
      </c>
    </row>
    <row r="10" spans="1:12" x14ac:dyDescent="0.25">
      <c r="A10" s="2" t="s">
        <v>7</v>
      </c>
      <c r="B10" s="1" t="s">
        <v>21</v>
      </c>
      <c r="C10" s="28">
        <v>0</v>
      </c>
      <c r="D10" s="28">
        <v>0</v>
      </c>
      <c r="E10" s="28">
        <v>0</v>
      </c>
      <c r="F10" s="36">
        <v>0</v>
      </c>
      <c r="G10" s="29">
        <f t="shared" si="0"/>
        <v>0</v>
      </c>
      <c r="H10" s="28">
        <v>0</v>
      </c>
      <c r="I10" s="28">
        <v>0</v>
      </c>
      <c r="J10" s="28">
        <v>0</v>
      </c>
      <c r="K10" s="36">
        <v>0</v>
      </c>
      <c r="L10" s="29">
        <f t="shared" si="1"/>
        <v>0</v>
      </c>
    </row>
    <row r="11" spans="1:12" ht="15.75" thickBot="1" x14ac:dyDescent="0.3">
      <c r="A11" s="6" t="s">
        <v>8</v>
      </c>
      <c r="B11" s="7" t="s">
        <v>22</v>
      </c>
      <c r="C11" s="99">
        <v>0</v>
      </c>
      <c r="D11" s="99">
        <v>0</v>
      </c>
      <c r="E11" s="99">
        <v>0</v>
      </c>
      <c r="F11" s="109">
        <v>0</v>
      </c>
      <c r="G11" s="29">
        <f t="shared" si="0"/>
        <v>0</v>
      </c>
      <c r="H11" s="99">
        <v>0</v>
      </c>
      <c r="I11" s="99">
        <v>0</v>
      </c>
      <c r="J11" s="99">
        <v>0</v>
      </c>
      <c r="K11" s="109">
        <v>0</v>
      </c>
      <c r="L11" s="29">
        <f t="shared" si="1"/>
        <v>0</v>
      </c>
    </row>
    <row r="12" spans="1:12" ht="15.75" thickBot="1" x14ac:dyDescent="0.3">
      <c r="A12" s="23" t="s">
        <v>16</v>
      </c>
      <c r="B12" s="8" t="s">
        <v>87</v>
      </c>
      <c r="C12" s="20">
        <f t="shared" ref="C12:L12" si="2">SUM(C7:C11)</f>
        <v>4690</v>
      </c>
      <c r="D12" s="20">
        <f t="shared" si="2"/>
        <v>14101</v>
      </c>
      <c r="E12" s="20">
        <f t="shared" si="2"/>
        <v>0</v>
      </c>
      <c r="F12" s="20">
        <f t="shared" si="2"/>
        <v>0</v>
      </c>
      <c r="G12" s="21">
        <f t="shared" si="2"/>
        <v>18791</v>
      </c>
      <c r="H12" s="20">
        <f t="shared" si="2"/>
        <v>4690</v>
      </c>
      <c r="I12" s="20">
        <f t="shared" si="2"/>
        <v>15450</v>
      </c>
      <c r="J12" s="20">
        <f t="shared" si="2"/>
        <v>0</v>
      </c>
      <c r="K12" s="20">
        <f t="shared" si="2"/>
        <v>0</v>
      </c>
      <c r="L12" s="21">
        <f t="shared" si="2"/>
        <v>20140</v>
      </c>
    </row>
    <row r="13" spans="1:12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</row>
    <row r="14" spans="1:12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28">
        <v>0</v>
      </c>
      <c r="G14" s="29">
        <f t="shared" si="0"/>
        <v>0</v>
      </c>
      <c r="H14" s="28">
        <v>0</v>
      </c>
      <c r="I14" s="28">
        <v>0</v>
      </c>
      <c r="J14" s="28">
        <v>0</v>
      </c>
      <c r="K14" s="28">
        <v>0</v>
      </c>
      <c r="L14" s="29">
        <f t="shared" ref="L14:L20" si="3">H14+I14+J14+K14</f>
        <v>0</v>
      </c>
    </row>
    <row r="15" spans="1:12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28">
        <v>0</v>
      </c>
      <c r="G15" s="29">
        <f t="shared" si="0"/>
        <v>0</v>
      </c>
      <c r="H15" s="28">
        <v>0</v>
      </c>
      <c r="I15" s="28">
        <v>0</v>
      </c>
      <c r="J15" s="28">
        <v>0</v>
      </c>
      <c r="K15" s="28">
        <v>0</v>
      </c>
      <c r="L15" s="29">
        <f t="shared" si="3"/>
        <v>0</v>
      </c>
    </row>
    <row r="16" spans="1:12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28">
        <v>0</v>
      </c>
      <c r="G16" s="29">
        <f t="shared" si="0"/>
        <v>0</v>
      </c>
      <c r="H16" s="28">
        <v>0</v>
      </c>
      <c r="I16" s="28">
        <v>0</v>
      </c>
      <c r="J16" s="28">
        <v>0</v>
      </c>
      <c r="K16" s="28">
        <v>0</v>
      </c>
      <c r="L16" s="29">
        <f t="shared" si="3"/>
        <v>0</v>
      </c>
    </row>
    <row r="17" spans="1:12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28">
        <v>0</v>
      </c>
      <c r="G17" s="29">
        <f t="shared" si="0"/>
        <v>0</v>
      </c>
      <c r="H17" s="28">
        <v>0</v>
      </c>
      <c r="I17" s="28">
        <v>0</v>
      </c>
      <c r="J17" s="28">
        <v>0</v>
      </c>
      <c r="K17" s="28">
        <v>0</v>
      </c>
      <c r="L17" s="29">
        <f t="shared" si="3"/>
        <v>0</v>
      </c>
    </row>
    <row r="18" spans="1:12" s="22" customFormat="1" x14ac:dyDescent="0.25">
      <c r="A18" s="2" t="s">
        <v>13</v>
      </c>
      <c r="B18" s="1" t="s">
        <v>31</v>
      </c>
      <c r="C18" s="18">
        <v>0</v>
      </c>
      <c r="D18" s="18">
        <v>0</v>
      </c>
      <c r="E18" s="18">
        <v>0</v>
      </c>
      <c r="F18" s="28">
        <v>0</v>
      </c>
      <c r="G18" s="29">
        <f t="shared" si="0"/>
        <v>0</v>
      </c>
      <c r="H18" s="18">
        <v>0</v>
      </c>
      <c r="I18" s="18">
        <v>0</v>
      </c>
      <c r="J18" s="18">
        <v>0</v>
      </c>
      <c r="K18" s="28">
        <v>0</v>
      </c>
      <c r="L18" s="29">
        <f t="shared" si="3"/>
        <v>0</v>
      </c>
    </row>
    <row r="19" spans="1:12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28">
        <v>0</v>
      </c>
      <c r="G19" s="29">
        <f t="shared" si="0"/>
        <v>0</v>
      </c>
      <c r="H19" s="18">
        <v>0</v>
      </c>
      <c r="I19" s="18">
        <v>0</v>
      </c>
      <c r="J19" s="18">
        <v>0</v>
      </c>
      <c r="K19" s="28">
        <v>0</v>
      </c>
      <c r="L19" s="29">
        <f t="shared" si="3"/>
        <v>0</v>
      </c>
    </row>
    <row r="20" spans="1:12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28">
        <v>0</v>
      </c>
      <c r="G20" s="29">
        <f t="shared" si="0"/>
        <v>0</v>
      </c>
      <c r="H20" s="31">
        <v>0</v>
      </c>
      <c r="I20" s="31">
        <v>0</v>
      </c>
      <c r="J20" s="31">
        <v>0</v>
      </c>
      <c r="K20" s="28">
        <v>0</v>
      </c>
      <c r="L20" s="29">
        <f t="shared" si="3"/>
        <v>0</v>
      </c>
    </row>
    <row r="21" spans="1:12" ht="15.75" thickBot="1" x14ac:dyDescent="0.3">
      <c r="A21" s="23" t="s">
        <v>17</v>
      </c>
      <c r="B21" s="8" t="s">
        <v>88</v>
      </c>
      <c r="C21" s="20">
        <f t="shared" ref="C21:L21" si="4">SUM(C14:C20)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1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1">
        <f t="shared" si="4"/>
        <v>0</v>
      </c>
    </row>
    <row r="22" spans="1:12" ht="15.75" thickBot="1" x14ac:dyDescent="0.3">
      <c r="A22" s="9"/>
      <c r="B22" s="10"/>
      <c r="C22" s="26"/>
      <c r="D22" s="26"/>
      <c r="E22" s="26"/>
      <c r="F22" s="41"/>
      <c r="G22" s="29"/>
      <c r="H22" s="26"/>
      <c r="I22" s="26"/>
      <c r="J22" s="26"/>
      <c r="K22" s="41"/>
      <c r="L22" s="29"/>
    </row>
    <row r="23" spans="1:12" ht="15.75" thickBot="1" x14ac:dyDescent="0.3">
      <c r="A23" s="23" t="s">
        <v>25</v>
      </c>
      <c r="B23" s="24" t="s">
        <v>26</v>
      </c>
      <c r="C23" s="20">
        <f t="shared" ref="C23:L23" si="5">C21+C12</f>
        <v>4690</v>
      </c>
      <c r="D23" s="20">
        <f t="shared" si="5"/>
        <v>14101</v>
      </c>
      <c r="E23" s="20">
        <f t="shared" si="5"/>
        <v>0</v>
      </c>
      <c r="F23" s="20">
        <f t="shared" si="5"/>
        <v>0</v>
      </c>
      <c r="G23" s="21">
        <f t="shared" si="5"/>
        <v>18791</v>
      </c>
      <c r="H23" s="20">
        <f t="shared" si="5"/>
        <v>4690</v>
      </c>
      <c r="I23" s="20">
        <f t="shared" si="5"/>
        <v>15450</v>
      </c>
      <c r="J23" s="20">
        <f t="shared" si="5"/>
        <v>0</v>
      </c>
      <c r="K23" s="20">
        <f t="shared" si="5"/>
        <v>0</v>
      </c>
      <c r="L23" s="21">
        <f t="shared" si="5"/>
        <v>20140</v>
      </c>
    </row>
    <row r="24" spans="1:12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</row>
    <row r="25" spans="1:12" x14ac:dyDescent="0.25">
      <c r="A25" s="2" t="s">
        <v>34</v>
      </c>
      <c r="B25" s="1" t="s">
        <v>37</v>
      </c>
      <c r="C25" s="28">
        <v>51</v>
      </c>
      <c r="D25" s="28">
        <v>76</v>
      </c>
      <c r="E25" s="28">
        <v>0</v>
      </c>
      <c r="F25" s="28">
        <v>0</v>
      </c>
      <c r="G25" s="29">
        <f t="shared" si="0"/>
        <v>127</v>
      </c>
      <c r="H25" s="28">
        <v>51</v>
      </c>
      <c r="I25" s="28">
        <f>76+107+46</f>
        <v>229</v>
      </c>
      <c r="J25" s="28">
        <v>0</v>
      </c>
      <c r="K25" s="28">
        <v>0</v>
      </c>
      <c r="L25" s="29">
        <f t="shared" ref="L25:L27" si="6">H25+I25+J25+K25</f>
        <v>280</v>
      </c>
    </row>
    <row r="26" spans="1:12" x14ac:dyDescent="0.25">
      <c r="A26" s="2" t="s">
        <v>35</v>
      </c>
      <c r="B26" s="1" t="s">
        <v>38</v>
      </c>
      <c r="C26" s="28">
        <v>0</v>
      </c>
      <c r="D26" s="28">
        <v>1270</v>
      </c>
      <c r="E26" s="28">
        <v>0</v>
      </c>
      <c r="F26" s="28">
        <v>0</v>
      </c>
      <c r="G26" s="29">
        <f t="shared" si="0"/>
        <v>1270</v>
      </c>
      <c r="H26" s="28">
        <v>0</v>
      </c>
      <c r="I26" s="28">
        <v>0</v>
      </c>
      <c r="J26" s="28">
        <v>0</v>
      </c>
      <c r="K26" s="28">
        <v>0</v>
      </c>
      <c r="L26" s="29">
        <f t="shared" si="6"/>
        <v>0</v>
      </c>
    </row>
    <row r="27" spans="1:12" ht="15.75" thickBot="1" x14ac:dyDescent="0.3">
      <c r="A27" s="6" t="s">
        <v>36</v>
      </c>
      <c r="B27" s="7" t="s">
        <v>39</v>
      </c>
      <c r="C27" s="28">
        <v>0</v>
      </c>
      <c r="D27" s="28">
        <v>0</v>
      </c>
      <c r="E27" s="28">
        <v>0</v>
      </c>
      <c r="F27" s="28">
        <v>0</v>
      </c>
      <c r="G27" s="29">
        <f t="shared" si="0"/>
        <v>0</v>
      </c>
      <c r="H27" s="28">
        <v>0</v>
      </c>
      <c r="I27" s="28">
        <v>0</v>
      </c>
      <c r="J27" s="28">
        <v>0</v>
      </c>
      <c r="K27" s="28">
        <v>0</v>
      </c>
      <c r="L27" s="29">
        <f t="shared" si="6"/>
        <v>0</v>
      </c>
    </row>
    <row r="28" spans="1:12" ht="15.75" thickBot="1" x14ac:dyDescent="0.3">
      <c r="A28" s="23" t="s">
        <v>40</v>
      </c>
      <c r="B28" s="8" t="s">
        <v>89</v>
      </c>
      <c r="C28" s="20">
        <f t="shared" ref="C28:L28" si="7">SUM(C25:C27)</f>
        <v>51</v>
      </c>
      <c r="D28" s="20">
        <f t="shared" si="7"/>
        <v>1346</v>
      </c>
      <c r="E28" s="20">
        <f t="shared" si="7"/>
        <v>0</v>
      </c>
      <c r="F28" s="20">
        <f t="shared" si="7"/>
        <v>0</v>
      </c>
      <c r="G28" s="21">
        <f t="shared" si="7"/>
        <v>1397</v>
      </c>
      <c r="H28" s="20">
        <f t="shared" si="7"/>
        <v>51</v>
      </c>
      <c r="I28" s="20">
        <f t="shared" si="7"/>
        <v>229</v>
      </c>
      <c r="J28" s="20">
        <f t="shared" si="7"/>
        <v>0</v>
      </c>
      <c r="K28" s="20">
        <f t="shared" si="7"/>
        <v>0</v>
      </c>
      <c r="L28" s="21">
        <f t="shared" si="7"/>
        <v>280</v>
      </c>
    </row>
    <row r="29" spans="1:12" x14ac:dyDescent="0.25">
      <c r="A29" s="3"/>
      <c r="B29" s="4"/>
      <c r="C29" s="30"/>
      <c r="D29" s="30"/>
      <c r="E29" s="30"/>
      <c r="F29" s="38"/>
      <c r="G29" s="29"/>
      <c r="H29" s="30"/>
      <c r="I29" s="30"/>
      <c r="J29" s="30"/>
      <c r="K29" s="38"/>
      <c r="L29" s="29"/>
    </row>
    <row r="30" spans="1:12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28">
        <v>0</v>
      </c>
      <c r="G30" s="29">
        <f t="shared" si="0"/>
        <v>0</v>
      </c>
      <c r="H30" s="28">
        <v>0</v>
      </c>
      <c r="I30" s="28">
        <v>0</v>
      </c>
      <c r="J30" s="28">
        <v>0</v>
      </c>
      <c r="K30" s="28">
        <v>0</v>
      </c>
      <c r="L30" s="29">
        <f t="shared" ref="L30:L36" si="8">H30+I30+J30+K30</f>
        <v>0</v>
      </c>
    </row>
    <row r="31" spans="1:12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28">
        <v>0</v>
      </c>
      <c r="G31" s="29">
        <f t="shared" si="0"/>
        <v>0</v>
      </c>
      <c r="H31" s="28">
        <v>0</v>
      </c>
      <c r="I31" s="28">
        <v>0</v>
      </c>
      <c r="J31" s="28">
        <v>0</v>
      </c>
      <c r="K31" s="28">
        <v>0</v>
      </c>
      <c r="L31" s="29">
        <f t="shared" si="8"/>
        <v>0</v>
      </c>
    </row>
    <row r="32" spans="1:12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28">
        <v>0</v>
      </c>
      <c r="G32" s="29">
        <f t="shared" si="0"/>
        <v>0</v>
      </c>
      <c r="H32" s="28">
        <v>0</v>
      </c>
      <c r="I32" s="28">
        <v>0</v>
      </c>
      <c r="J32" s="28">
        <v>0</v>
      </c>
      <c r="K32" s="28">
        <v>0</v>
      </c>
      <c r="L32" s="29">
        <f t="shared" si="8"/>
        <v>0</v>
      </c>
    </row>
    <row r="33" spans="1:12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28">
        <v>0</v>
      </c>
      <c r="G33" s="29">
        <f t="shared" si="0"/>
        <v>0</v>
      </c>
      <c r="H33" s="28">
        <v>0</v>
      </c>
      <c r="I33" s="28">
        <v>0</v>
      </c>
      <c r="J33" s="28">
        <v>0</v>
      </c>
      <c r="K33" s="28">
        <v>0</v>
      </c>
      <c r="L33" s="29">
        <f t="shared" si="8"/>
        <v>0</v>
      </c>
    </row>
    <row r="34" spans="1:12" x14ac:dyDescent="0.25">
      <c r="A34" s="2" t="s">
        <v>13</v>
      </c>
      <c r="B34" s="1" t="s">
        <v>31</v>
      </c>
      <c r="C34" s="18">
        <v>0</v>
      </c>
      <c r="D34" s="18">
        <v>0</v>
      </c>
      <c r="E34" s="18">
        <v>0</v>
      </c>
      <c r="F34" s="28">
        <v>0</v>
      </c>
      <c r="G34" s="29">
        <f t="shared" si="0"/>
        <v>0</v>
      </c>
      <c r="H34" s="18">
        <v>0</v>
      </c>
      <c r="I34" s="18">
        <v>0</v>
      </c>
      <c r="J34" s="18">
        <v>0</v>
      </c>
      <c r="K34" s="28">
        <v>0</v>
      </c>
      <c r="L34" s="29">
        <f t="shared" si="8"/>
        <v>0</v>
      </c>
    </row>
    <row r="35" spans="1:12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28">
        <v>0</v>
      </c>
      <c r="G35" s="29">
        <f t="shared" si="0"/>
        <v>0</v>
      </c>
      <c r="H35" s="18">
        <v>0</v>
      </c>
      <c r="I35" s="18">
        <v>0</v>
      </c>
      <c r="J35" s="18">
        <v>0</v>
      </c>
      <c r="K35" s="28">
        <v>0</v>
      </c>
      <c r="L35" s="29">
        <f t="shared" si="8"/>
        <v>0</v>
      </c>
    </row>
    <row r="36" spans="1:12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28">
        <v>0</v>
      </c>
      <c r="G36" s="29">
        <f t="shared" si="0"/>
        <v>0</v>
      </c>
      <c r="H36" s="31">
        <v>0</v>
      </c>
      <c r="I36" s="31">
        <v>0</v>
      </c>
      <c r="J36" s="31">
        <v>0</v>
      </c>
      <c r="K36" s="28">
        <v>0</v>
      </c>
      <c r="L36" s="29">
        <f t="shared" si="8"/>
        <v>0</v>
      </c>
    </row>
    <row r="37" spans="1:12" ht="15.75" thickBot="1" x14ac:dyDescent="0.3">
      <c r="A37" s="23" t="s">
        <v>42</v>
      </c>
      <c r="B37" s="8" t="s">
        <v>90</v>
      </c>
      <c r="C37" s="20">
        <f t="shared" ref="C37:L37" si="9">SUM(C30:C36)</f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1">
        <f t="shared" si="9"/>
        <v>0</v>
      </c>
      <c r="H37" s="20">
        <f t="shared" si="9"/>
        <v>0</v>
      </c>
      <c r="I37" s="20">
        <f t="shared" si="9"/>
        <v>0</v>
      </c>
      <c r="J37" s="20">
        <f t="shared" si="9"/>
        <v>0</v>
      </c>
      <c r="K37" s="20">
        <f t="shared" si="9"/>
        <v>0</v>
      </c>
      <c r="L37" s="21">
        <f t="shared" si="9"/>
        <v>0</v>
      </c>
    </row>
    <row r="38" spans="1:12" ht="15.75" thickBot="1" x14ac:dyDescent="0.3">
      <c r="A38" s="9"/>
      <c r="B38" s="10"/>
      <c r="C38" s="26"/>
      <c r="D38" s="26"/>
      <c r="E38" s="26"/>
      <c r="F38" s="41"/>
      <c r="G38" s="29"/>
      <c r="H38" s="26"/>
      <c r="I38" s="26"/>
      <c r="J38" s="26"/>
      <c r="K38" s="41"/>
      <c r="L38" s="29"/>
    </row>
    <row r="39" spans="1:12" ht="15.75" thickBot="1" x14ac:dyDescent="0.3">
      <c r="A39" s="23" t="s">
        <v>44</v>
      </c>
      <c r="B39" s="24" t="s">
        <v>45</v>
      </c>
      <c r="C39" s="20">
        <f t="shared" ref="C39:L39" si="10">C37+C28</f>
        <v>51</v>
      </c>
      <c r="D39" s="20">
        <f t="shared" si="10"/>
        <v>1346</v>
      </c>
      <c r="E39" s="20">
        <f t="shared" si="10"/>
        <v>0</v>
      </c>
      <c r="F39" s="20">
        <f t="shared" si="10"/>
        <v>0</v>
      </c>
      <c r="G39" s="21">
        <f t="shared" si="10"/>
        <v>1397</v>
      </c>
      <c r="H39" s="20">
        <f t="shared" si="10"/>
        <v>51</v>
      </c>
      <c r="I39" s="20">
        <f t="shared" si="10"/>
        <v>229</v>
      </c>
      <c r="J39" s="20">
        <f t="shared" si="10"/>
        <v>0</v>
      </c>
      <c r="K39" s="20">
        <f t="shared" si="10"/>
        <v>0</v>
      </c>
      <c r="L39" s="21">
        <f t="shared" si="10"/>
        <v>280</v>
      </c>
    </row>
    <row r="40" spans="1:12" ht="15.75" thickBot="1" x14ac:dyDescent="0.3">
      <c r="A40" s="9"/>
      <c r="B40" s="25"/>
      <c r="C40" s="26"/>
      <c r="D40" s="26"/>
      <c r="E40" s="26"/>
      <c r="F40" s="41"/>
      <c r="G40" s="29"/>
      <c r="H40" s="26"/>
      <c r="I40" s="26"/>
      <c r="J40" s="26"/>
      <c r="K40" s="41"/>
      <c r="L40" s="29"/>
    </row>
    <row r="41" spans="1:12" ht="15.75" thickBot="1" x14ac:dyDescent="0.3">
      <c r="A41" s="23" t="s">
        <v>46</v>
      </c>
      <c r="B41" s="24" t="s">
        <v>47</v>
      </c>
      <c r="C41" s="20">
        <f t="shared" ref="C41:L41" si="11">C23+C39</f>
        <v>4741</v>
      </c>
      <c r="D41" s="20">
        <f t="shared" si="11"/>
        <v>15447</v>
      </c>
      <c r="E41" s="20">
        <f t="shared" si="11"/>
        <v>0</v>
      </c>
      <c r="F41" s="20">
        <f t="shared" si="11"/>
        <v>0</v>
      </c>
      <c r="G41" s="21">
        <f t="shared" si="11"/>
        <v>20188</v>
      </c>
      <c r="H41" s="20">
        <f t="shared" si="11"/>
        <v>4741</v>
      </c>
      <c r="I41" s="20">
        <f t="shared" si="11"/>
        <v>15679</v>
      </c>
      <c r="J41" s="20">
        <f t="shared" si="11"/>
        <v>0</v>
      </c>
      <c r="K41" s="20">
        <f t="shared" si="11"/>
        <v>0</v>
      </c>
      <c r="L41" s="21">
        <f t="shared" si="11"/>
        <v>20420</v>
      </c>
    </row>
    <row r="42" spans="1:12" x14ac:dyDescent="0.25">
      <c r="A42" s="88"/>
    </row>
  </sheetData>
  <mergeCells count="6">
    <mergeCell ref="A3:L3"/>
    <mergeCell ref="A2:L2"/>
    <mergeCell ref="B5:B6"/>
    <mergeCell ref="A5:A6"/>
    <mergeCell ref="H5:L5"/>
    <mergeCell ref="C5:G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2"/>
  <sheetViews>
    <sheetView topLeftCell="A13" zoomScaleNormal="100" workbookViewId="0">
      <selection activeCell="H12" sqref="H12"/>
    </sheetView>
  </sheetViews>
  <sheetFormatPr defaultRowHeight="15" x14ac:dyDescent="0.25"/>
  <cols>
    <col min="1" max="1" width="11" customWidth="1"/>
    <col min="2" max="2" width="48.5703125" customWidth="1"/>
    <col min="3" max="4" width="13.7109375" style="13" customWidth="1"/>
    <col min="5" max="5" width="13.85546875" style="13" customWidth="1"/>
    <col min="6" max="6" width="13.140625" style="13" customWidth="1"/>
    <col min="7" max="7" width="13.28515625" style="33" customWidth="1"/>
    <col min="8" max="9" width="13.7109375" style="13" customWidth="1"/>
    <col min="10" max="10" width="13.85546875" style="13" customWidth="1"/>
    <col min="11" max="11" width="13.140625" style="13" customWidth="1"/>
    <col min="12" max="12" width="13.28515625" style="33" customWidth="1"/>
  </cols>
  <sheetData>
    <row r="1" spans="1:12" x14ac:dyDescent="0.25">
      <c r="G1" s="14"/>
      <c r="L1" s="14" t="s">
        <v>58</v>
      </c>
    </row>
    <row r="2" spans="1:12" x14ac:dyDescent="0.25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5">
      <c r="A3" s="113" t="s">
        <v>56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.75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14" t="s">
        <v>3</v>
      </c>
    </row>
    <row r="5" spans="1:12" ht="15.75" thickBot="1" x14ac:dyDescent="0.3">
      <c r="A5" s="114" t="s">
        <v>2</v>
      </c>
      <c r="B5" s="116" t="s">
        <v>0</v>
      </c>
      <c r="C5" s="118" t="s">
        <v>61</v>
      </c>
      <c r="D5" s="119"/>
      <c r="E5" s="119"/>
      <c r="F5" s="119"/>
      <c r="G5" s="120"/>
      <c r="H5" s="118" t="s">
        <v>62</v>
      </c>
      <c r="I5" s="119"/>
      <c r="J5" s="119"/>
      <c r="K5" s="119"/>
      <c r="L5" s="120"/>
    </row>
    <row r="6" spans="1:12" ht="33" customHeight="1" thickBot="1" x14ac:dyDescent="0.3">
      <c r="A6" s="115"/>
      <c r="B6" s="117"/>
      <c r="C6" s="59" t="s">
        <v>51</v>
      </c>
      <c r="D6" s="59" t="s">
        <v>52</v>
      </c>
      <c r="E6" s="59" t="s">
        <v>53</v>
      </c>
      <c r="F6" s="59" t="s">
        <v>54</v>
      </c>
      <c r="G6" s="17" t="s">
        <v>1</v>
      </c>
      <c r="H6" s="59" t="s">
        <v>51</v>
      </c>
      <c r="I6" s="59" t="s">
        <v>52</v>
      </c>
      <c r="J6" s="59" t="s">
        <v>53</v>
      </c>
      <c r="K6" s="59" t="s">
        <v>54</v>
      </c>
      <c r="L6" s="17" t="s">
        <v>1</v>
      </c>
    </row>
    <row r="7" spans="1:12" x14ac:dyDescent="0.25">
      <c r="A7" s="11" t="s">
        <v>4</v>
      </c>
      <c r="B7" s="12" t="s">
        <v>18</v>
      </c>
      <c r="C7" s="15">
        <v>0</v>
      </c>
      <c r="D7" s="15">
        <v>3588</v>
      </c>
      <c r="E7" s="15">
        <v>0</v>
      </c>
      <c r="F7" s="35">
        <v>0</v>
      </c>
      <c r="G7" s="16">
        <f>C7+D7+E7</f>
        <v>3588</v>
      </c>
      <c r="H7" s="15">
        <v>0</v>
      </c>
      <c r="I7" s="15">
        <v>3588</v>
      </c>
      <c r="J7" s="15">
        <v>0</v>
      </c>
      <c r="K7" s="35">
        <v>0</v>
      </c>
      <c r="L7" s="16">
        <f>H7+I7+J7</f>
        <v>3588</v>
      </c>
    </row>
    <row r="8" spans="1:12" x14ac:dyDescent="0.25">
      <c r="A8" s="2" t="s">
        <v>5</v>
      </c>
      <c r="B8" s="1" t="s">
        <v>19</v>
      </c>
      <c r="C8" s="28">
        <v>0</v>
      </c>
      <c r="D8" s="28">
        <v>672</v>
      </c>
      <c r="E8" s="28">
        <v>0</v>
      </c>
      <c r="F8" s="36">
        <v>0</v>
      </c>
      <c r="G8" s="19">
        <f>C8+D8+E8</f>
        <v>672</v>
      </c>
      <c r="H8" s="28">
        <v>0</v>
      </c>
      <c r="I8" s="28">
        <v>672</v>
      </c>
      <c r="J8" s="28">
        <v>0</v>
      </c>
      <c r="K8" s="36">
        <v>0</v>
      </c>
      <c r="L8" s="19">
        <f>H8+I8+J8</f>
        <v>672</v>
      </c>
    </row>
    <row r="9" spans="1:12" x14ac:dyDescent="0.25">
      <c r="A9" s="2" t="s">
        <v>6</v>
      </c>
      <c r="B9" s="1" t="s">
        <v>20</v>
      </c>
      <c r="C9" s="28">
        <f>1886+3048+1370</f>
        <v>6304</v>
      </c>
      <c r="D9" s="28">
        <v>227</v>
      </c>
      <c r="E9" s="28">
        <v>2004</v>
      </c>
      <c r="F9" s="36">
        <v>0</v>
      </c>
      <c r="G9" s="19">
        <f>C9+D9+E9+F9</f>
        <v>8535</v>
      </c>
      <c r="H9" s="28">
        <v>8844</v>
      </c>
      <c r="I9" s="28">
        <v>227</v>
      </c>
      <c r="J9" s="28">
        <v>2004</v>
      </c>
      <c r="K9" s="36">
        <v>0</v>
      </c>
      <c r="L9" s="19">
        <f>H9+I9+J9+K9</f>
        <v>11075</v>
      </c>
    </row>
    <row r="10" spans="1:12" x14ac:dyDescent="0.25">
      <c r="A10" s="2" t="s">
        <v>7</v>
      </c>
      <c r="B10" s="1" t="s">
        <v>21</v>
      </c>
      <c r="C10" s="28">
        <v>0</v>
      </c>
      <c r="D10" s="28">
        <v>0</v>
      </c>
      <c r="E10" s="28">
        <v>0</v>
      </c>
      <c r="F10" s="36">
        <v>0</v>
      </c>
      <c r="G10" s="19">
        <f>C10+D10+E10</f>
        <v>0</v>
      </c>
      <c r="H10" s="28">
        <v>0</v>
      </c>
      <c r="I10" s="28">
        <v>0</v>
      </c>
      <c r="J10" s="28">
        <v>0</v>
      </c>
      <c r="K10" s="36">
        <v>0</v>
      </c>
      <c r="L10" s="19">
        <f>H10+I10+J10</f>
        <v>0</v>
      </c>
    </row>
    <row r="11" spans="1:12" ht="15.75" thickBot="1" x14ac:dyDescent="0.3">
      <c r="A11" s="2" t="s">
        <v>8</v>
      </c>
      <c r="B11" s="1" t="s">
        <v>22</v>
      </c>
      <c r="C11" s="28">
        <v>183669</v>
      </c>
      <c r="D11" s="28">
        <v>0</v>
      </c>
      <c r="E11" s="28">
        <v>0</v>
      </c>
      <c r="F11" s="36">
        <v>0</v>
      </c>
      <c r="G11" s="19">
        <f>C11+D11+E11</f>
        <v>183669</v>
      </c>
      <c r="H11" s="28">
        <v>407462</v>
      </c>
      <c r="I11" s="28">
        <v>0</v>
      </c>
      <c r="J11" s="28">
        <v>0</v>
      </c>
      <c r="K11" s="36">
        <v>0</v>
      </c>
      <c r="L11" s="19">
        <f>H11+I11+J11</f>
        <v>407462</v>
      </c>
    </row>
    <row r="12" spans="1:12" ht="15.75" thickBot="1" x14ac:dyDescent="0.3">
      <c r="A12" s="23" t="s">
        <v>16</v>
      </c>
      <c r="B12" s="8" t="s">
        <v>23</v>
      </c>
      <c r="C12" s="20">
        <f>SUM(C7:C11)</f>
        <v>189973</v>
      </c>
      <c r="D12" s="20">
        <f>SUM(D7:D11)</f>
        <v>4487</v>
      </c>
      <c r="E12" s="20">
        <f>SUM(E7:E11)</f>
        <v>2004</v>
      </c>
      <c r="F12" s="20">
        <f>SUM(F7:F11)</f>
        <v>0</v>
      </c>
      <c r="G12" s="21">
        <f>C12+D12+E12+F12</f>
        <v>196464</v>
      </c>
      <c r="H12" s="20">
        <f>SUM(H7:H11)</f>
        <v>416306</v>
      </c>
      <c r="I12" s="20">
        <f>SUM(I7:I11)</f>
        <v>4487</v>
      </c>
      <c r="J12" s="20">
        <f>SUM(J7:J11)</f>
        <v>2004</v>
      </c>
      <c r="K12" s="20">
        <f>SUM(K7:K11)</f>
        <v>0</v>
      </c>
      <c r="L12" s="21">
        <f>H12+I12+J12+K12</f>
        <v>422797</v>
      </c>
    </row>
    <row r="13" spans="1:12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</row>
    <row r="14" spans="1:12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38">
        <v>0</v>
      </c>
      <c r="G14" s="29">
        <f t="shared" ref="G14:G21" si="0">C14+D14+E14</f>
        <v>0</v>
      </c>
      <c r="H14" s="28">
        <v>0</v>
      </c>
      <c r="I14" s="28">
        <v>0</v>
      </c>
      <c r="J14" s="28">
        <v>0</v>
      </c>
      <c r="K14" s="38">
        <v>0</v>
      </c>
      <c r="L14" s="29">
        <f t="shared" ref="L14:L21" si="1">H14+I14+J14</f>
        <v>0</v>
      </c>
    </row>
    <row r="15" spans="1:12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38">
        <v>0</v>
      </c>
      <c r="G15" s="29">
        <f t="shared" si="0"/>
        <v>0</v>
      </c>
      <c r="H15" s="28">
        <v>0</v>
      </c>
      <c r="I15" s="28">
        <v>0</v>
      </c>
      <c r="J15" s="28">
        <v>0</v>
      </c>
      <c r="K15" s="38">
        <v>0</v>
      </c>
      <c r="L15" s="29">
        <f t="shared" si="1"/>
        <v>0</v>
      </c>
    </row>
    <row r="16" spans="1:12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38">
        <v>0</v>
      </c>
      <c r="G16" s="29">
        <f t="shared" si="0"/>
        <v>0</v>
      </c>
      <c r="H16" s="28">
        <v>0</v>
      </c>
      <c r="I16" s="28">
        <v>0</v>
      </c>
      <c r="J16" s="28">
        <v>0</v>
      </c>
      <c r="K16" s="38">
        <v>0</v>
      </c>
      <c r="L16" s="29">
        <f t="shared" si="1"/>
        <v>0</v>
      </c>
    </row>
    <row r="17" spans="1:12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36">
        <v>0</v>
      </c>
      <c r="G17" s="19">
        <f t="shared" si="0"/>
        <v>0</v>
      </c>
      <c r="H17" s="28">
        <v>0</v>
      </c>
      <c r="I17" s="28">
        <v>0</v>
      </c>
      <c r="J17" s="28">
        <v>0</v>
      </c>
      <c r="K17" s="36">
        <v>0</v>
      </c>
      <c r="L17" s="19">
        <f t="shared" si="1"/>
        <v>0</v>
      </c>
    </row>
    <row r="18" spans="1:12" s="22" customFormat="1" x14ac:dyDescent="0.25">
      <c r="A18" s="2" t="s">
        <v>13</v>
      </c>
      <c r="B18" s="1" t="s">
        <v>31</v>
      </c>
      <c r="C18" s="18">
        <v>0</v>
      </c>
      <c r="D18" s="18">
        <v>0</v>
      </c>
      <c r="E18" s="18">
        <v>0</v>
      </c>
      <c r="F18" s="39">
        <v>0</v>
      </c>
      <c r="G18" s="19">
        <f t="shared" si="0"/>
        <v>0</v>
      </c>
      <c r="H18" s="18">
        <v>0</v>
      </c>
      <c r="I18" s="18">
        <v>0</v>
      </c>
      <c r="J18" s="18">
        <v>0</v>
      </c>
      <c r="K18" s="39">
        <v>0</v>
      </c>
      <c r="L18" s="19">
        <f t="shared" si="1"/>
        <v>0</v>
      </c>
    </row>
    <row r="19" spans="1:12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39">
        <v>0</v>
      </c>
      <c r="G19" s="19">
        <f t="shared" si="0"/>
        <v>0</v>
      </c>
      <c r="H19" s="18">
        <v>0</v>
      </c>
      <c r="I19" s="18">
        <v>0</v>
      </c>
      <c r="J19" s="18">
        <v>0</v>
      </c>
      <c r="K19" s="39">
        <v>0</v>
      </c>
      <c r="L19" s="19">
        <f t="shared" si="1"/>
        <v>0</v>
      </c>
    </row>
    <row r="20" spans="1:12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40">
        <v>0</v>
      </c>
      <c r="G20" s="32">
        <f t="shared" si="0"/>
        <v>0</v>
      </c>
      <c r="H20" s="31">
        <v>0</v>
      </c>
      <c r="I20" s="31">
        <v>0</v>
      </c>
      <c r="J20" s="31">
        <v>0</v>
      </c>
      <c r="K20" s="40">
        <v>0</v>
      </c>
      <c r="L20" s="32">
        <f t="shared" si="1"/>
        <v>0</v>
      </c>
    </row>
    <row r="21" spans="1:12" ht="15.75" thickBot="1" x14ac:dyDescent="0.3">
      <c r="A21" s="23" t="s">
        <v>17</v>
      </c>
      <c r="B21" s="8" t="s">
        <v>24</v>
      </c>
      <c r="C21" s="20">
        <f>SUM(C14:C20)</f>
        <v>0</v>
      </c>
      <c r="D21" s="20">
        <f>SUM(D14:D20)</f>
        <v>0</v>
      </c>
      <c r="E21" s="20">
        <f>SUM(E14:E20)</f>
        <v>0</v>
      </c>
      <c r="F21" s="37">
        <v>0</v>
      </c>
      <c r="G21" s="21">
        <f t="shared" si="0"/>
        <v>0</v>
      </c>
      <c r="H21" s="20">
        <f>SUM(H14:H20)</f>
        <v>0</v>
      </c>
      <c r="I21" s="20">
        <f>SUM(I14:I20)</f>
        <v>0</v>
      </c>
      <c r="J21" s="20">
        <f>SUM(J14:J20)</f>
        <v>0</v>
      </c>
      <c r="K21" s="37">
        <v>0</v>
      </c>
      <c r="L21" s="21">
        <f t="shared" si="1"/>
        <v>0</v>
      </c>
    </row>
    <row r="22" spans="1:12" ht="15.75" thickBot="1" x14ac:dyDescent="0.3">
      <c r="A22" s="9"/>
      <c r="B22" s="10"/>
      <c r="C22" s="26"/>
      <c r="D22" s="26"/>
      <c r="E22" s="26"/>
      <c r="F22" s="41"/>
      <c r="G22" s="27"/>
      <c r="H22" s="26"/>
      <c r="I22" s="26"/>
      <c r="J22" s="26"/>
      <c r="K22" s="41"/>
      <c r="L22" s="27"/>
    </row>
    <row r="23" spans="1:12" ht="15.75" thickBot="1" x14ac:dyDescent="0.3">
      <c r="A23" s="23" t="s">
        <v>25</v>
      </c>
      <c r="B23" s="24" t="s">
        <v>26</v>
      </c>
      <c r="C23" s="20">
        <f>C21+C12</f>
        <v>189973</v>
      </c>
      <c r="D23" s="20">
        <f>D21+D12</f>
        <v>4487</v>
      </c>
      <c r="E23" s="20">
        <f>E21+E12</f>
        <v>2004</v>
      </c>
      <c r="F23" s="20">
        <f>F21+F12</f>
        <v>0</v>
      </c>
      <c r="G23" s="21">
        <f>C23+D23+E23+F23</f>
        <v>196464</v>
      </c>
      <c r="H23" s="20">
        <f>H21+H12</f>
        <v>416306</v>
      </c>
      <c r="I23" s="20">
        <f>I21+I12</f>
        <v>4487</v>
      </c>
      <c r="J23" s="20">
        <f>J21+J12</f>
        <v>2004</v>
      </c>
      <c r="K23" s="20">
        <f>K21+K12</f>
        <v>0</v>
      </c>
      <c r="L23" s="21">
        <f>H23+I23+J23+K23</f>
        <v>422797</v>
      </c>
    </row>
    <row r="24" spans="1:12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</row>
    <row r="25" spans="1:12" x14ac:dyDescent="0.25">
      <c r="A25" s="2" t="s">
        <v>34</v>
      </c>
      <c r="B25" s="1" t="s">
        <v>37</v>
      </c>
      <c r="C25" s="28">
        <v>0</v>
      </c>
      <c r="D25" s="28">
        <v>0</v>
      </c>
      <c r="E25" s="28">
        <v>0</v>
      </c>
      <c r="F25" s="36">
        <v>0</v>
      </c>
      <c r="G25" s="19">
        <f>C25+D25+E25</f>
        <v>0</v>
      </c>
      <c r="H25" s="28">
        <v>0</v>
      </c>
      <c r="I25" s="28">
        <v>0</v>
      </c>
      <c r="J25" s="28">
        <v>0</v>
      </c>
      <c r="K25" s="36">
        <v>0</v>
      </c>
      <c r="L25" s="19">
        <f>H25+I25+J25</f>
        <v>0</v>
      </c>
    </row>
    <row r="26" spans="1:12" x14ac:dyDescent="0.25">
      <c r="A26" s="2" t="s">
        <v>35</v>
      </c>
      <c r="B26" s="1" t="s">
        <v>38</v>
      </c>
      <c r="C26" s="28">
        <v>0</v>
      </c>
      <c r="D26" s="28">
        <v>0</v>
      </c>
      <c r="E26" s="28">
        <v>0</v>
      </c>
      <c r="F26" s="36">
        <v>0</v>
      </c>
      <c r="G26" s="19">
        <f>C26+D26+E26</f>
        <v>0</v>
      </c>
      <c r="H26" s="28">
        <v>0</v>
      </c>
      <c r="I26" s="28">
        <v>0</v>
      </c>
      <c r="J26" s="28">
        <v>0</v>
      </c>
      <c r="K26" s="36">
        <v>0</v>
      </c>
      <c r="L26" s="19">
        <f>H26+I26+J26</f>
        <v>0</v>
      </c>
    </row>
    <row r="27" spans="1:12" ht="15.75" thickBot="1" x14ac:dyDescent="0.3">
      <c r="A27" s="2" t="s">
        <v>36</v>
      </c>
      <c r="B27" s="1" t="s">
        <v>39</v>
      </c>
      <c r="C27" s="28">
        <v>6500</v>
      </c>
      <c r="D27" s="28">
        <v>0</v>
      </c>
      <c r="E27" s="28">
        <v>0</v>
      </c>
      <c r="F27" s="36">
        <v>0</v>
      </c>
      <c r="G27" s="19">
        <f>C27+D27+E27</f>
        <v>6500</v>
      </c>
      <c r="H27" s="28">
        <v>10350</v>
      </c>
      <c r="I27" s="28">
        <v>0</v>
      </c>
      <c r="J27" s="28">
        <v>0</v>
      </c>
      <c r="K27" s="36">
        <v>0</v>
      </c>
      <c r="L27" s="19">
        <f>H27+I27+J27</f>
        <v>10350</v>
      </c>
    </row>
    <row r="28" spans="1:12" ht="15.75" thickBot="1" x14ac:dyDescent="0.3">
      <c r="A28" s="23" t="s">
        <v>40</v>
      </c>
      <c r="B28" s="8" t="s">
        <v>41</v>
      </c>
      <c r="C28" s="20">
        <f>SUM(C25:C27)</f>
        <v>6500</v>
      </c>
      <c r="D28" s="20">
        <f>SUM(D25:D27)</f>
        <v>0</v>
      </c>
      <c r="E28" s="20">
        <f>SUM(E25:E27)</f>
        <v>0</v>
      </c>
      <c r="F28" s="20">
        <f>SUM(F25:F27)</f>
        <v>0</v>
      </c>
      <c r="G28" s="21">
        <f>C28+D28+E28</f>
        <v>6500</v>
      </c>
      <c r="H28" s="20">
        <f>SUM(H25:H27)</f>
        <v>10350</v>
      </c>
      <c r="I28" s="20">
        <f>SUM(I25:I27)</f>
        <v>0</v>
      </c>
      <c r="J28" s="20">
        <f>SUM(J25:J27)</f>
        <v>0</v>
      </c>
      <c r="K28" s="20">
        <f>SUM(K25:K27)</f>
        <v>0</v>
      </c>
      <c r="L28" s="21">
        <f>H28+I28+J28</f>
        <v>10350</v>
      </c>
    </row>
    <row r="29" spans="1:12" x14ac:dyDescent="0.25">
      <c r="A29" s="2"/>
      <c r="B29" s="1"/>
      <c r="C29" s="28"/>
      <c r="D29" s="28"/>
      <c r="E29" s="28"/>
      <c r="F29" s="36"/>
      <c r="G29" s="19"/>
      <c r="H29" s="28"/>
      <c r="I29" s="28"/>
      <c r="J29" s="28"/>
      <c r="K29" s="36"/>
      <c r="L29" s="19"/>
    </row>
    <row r="30" spans="1:12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38">
        <v>0</v>
      </c>
      <c r="G30" s="29">
        <f t="shared" ref="G30:G36" si="2">C30+D30+E30</f>
        <v>0</v>
      </c>
      <c r="H30" s="28">
        <v>0</v>
      </c>
      <c r="I30" s="28">
        <v>0</v>
      </c>
      <c r="J30" s="28">
        <v>0</v>
      </c>
      <c r="K30" s="38">
        <v>0</v>
      </c>
      <c r="L30" s="29">
        <f t="shared" ref="L30:L36" si="3">H30+I30+J30</f>
        <v>0</v>
      </c>
    </row>
    <row r="31" spans="1:12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38">
        <v>0</v>
      </c>
      <c r="G31" s="29">
        <f t="shared" si="2"/>
        <v>0</v>
      </c>
      <c r="H31" s="28">
        <v>0</v>
      </c>
      <c r="I31" s="28">
        <v>0</v>
      </c>
      <c r="J31" s="28">
        <v>0</v>
      </c>
      <c r="K31" s="38">
        <v>0</v>
      </c>
      <c r="L31" s="29">
        <f t="shared" si="3"/>
        <v>0</v>
      </c>
    </row>
    <row r="32" spans="1:12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38">
        <v>0</v>
      </c>
      <c r="G32" s="29">
        <f t="shared" si="2"/>
        <v>0</v>
      </c>
      <c r="H32" s="28">
        <v>0</v>
      </c>
      <c r="I32" s="28">
        <v>0</v>
      </c>
      <c r="J32" s="28">
        <v>0</v>
      </c>
      <c r="K32" s="38">
        <v>0</v>
      </c>
      <c r="L32" s="29">
        <f t="shared" si="3"/>
        <v>0</v>
      </c>
    </row>
    <row r="33" spans="1:12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36">
        <v>0</v>
      </c>
      <c r="G33" s="19">
        <f t="shared" si="2"/>
        <v>0</v>
      </c>
      <c r="H33" s="28">
        <v>0</v>
      </c>
      <c r="I33" s="28">
        <v>0</v>
      </c>
      <c r="J33" s="28">
        <v>0</v>
      </c>
      <c r="K33" s="36">
        <v>0</v>
      </c>
      <c r="L33" s="19">
        <f t="shared" si="3"/>
        <v>0</v>
      </c>
    </row>
    <row r="34" spans="1:12" x14ac:dyDescent="0.25">
      <c r="A34" s="2" t="s">
        <v>13</v>
      </c>
      <c r="B34" s="1" t="s">
        <v>31</v>
      </c>
      <c r="C34" s="18">
        <v>0</v>
      </c>
      <c r="D34" s="18">
        <v>0</v>
      </c>
      <c r="E34" s="18">
        <v>0</v>
      </c>
      <c r="F34" s="39">
        <v>0</v>
      </c>
      <c r="G34" s="19">
        <f t="shared" si="2"/>
        <v>0</v>
      </c>
      <c r="H34" s="18">
        <v>0</v>
      </c>
      <c r="I34" s="18">
        <v>0</v>
      </c>
      <c r="J34" s="18">
        <v>0</v>
      </c>
      <c r="K34" s="39">
        <v>0</v>
      </c>
      <c r="L34" s="19">
        <f t="shared" si="3"/>
        <v>0</v>
      </c>
    </row>
    <row r="35" spans="1:12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39">
        <v>0</v>
      </c>
      <c r="G35" s="19">
        <f t="shared" si="2"/>
        <v>0</v>
      </c>
      <c r="H35" s="18">
        <v>0</v>
      </c>
      <c r="I35" s="18">
        <v>0</v>
      </c>
      <c r="J35" s="18">
        <v>0</v>
      </c>
      <c r="K35" s="39">
        <v>0</v>
      </c>
      <c r="L35" s="19">
        <f t="shared" si="3"/>
        <v>0</v>
      </c>
    </row>
    <row r="36" spans="1:12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40">
        <v>0</v>
      </c>
      <c r="G36" s="32">
        <f t="shared" si="2"/>
        <v>0</v>
      </c>
      <c r="H36" s="31">
        <v>0</v>
      </c>
      <c r="I36" s="31">
        <v>0</v>
      </c>
      <c r="J36" s="31">
        <v>0</v>
      </c>
      <c r="K36" s="40">
        <v>0</v>
      </c>
      <c r="L36" s="32">
        <f t="shared" si="3"/>
        <v>0</v>
      </c>
    </row>
    <row r="37" spans="1:12" ht="15.75" thickBot="1" x14ac:dyDescent="0.3">
      <c r="A37" s="23" t="s">
        <v>42</v>
      </c>
      <c r="B37" s="8" t="s">
        <v>43</v>
      </c>
      <c r="C37" s="20">
        <f>SUM(C30:C36)</f>
        <v>0</v>
      </c>
      <c r="D37" s="20">
        <f>SUM(D30:D36)</f>
        <v>0</v>
      </c>
      <c r="E37" s="20">
        <f>SUM(E30:E36)</f>
        <v>0</v>
      </c>
      <c r="F37" s="20">
        <f>SUM(F30:F36)</f>
        <v>0</v>
      </c>
      <c r="G37" s="21">
        <f>C37+D37+E37</f>
        <v>0</v>
      </c>
      <c r="H37" s="20">
        <f>SUM(H30:H36)</f>
        <v>0</v>
      </c>
      <c r="I37" s="20">
        <f>SUM(I30:I36)</f>
        <v>0</v>
      </c>
      <c r="J37" s="20">
        <f>SUM(J30:J36)</f>
        <v>0</v>
      </c>
      <c r="K37" s="20">
        <f>SUM(K30:K36)</f>
        <v>0</v>
      </c>
      <c r="L37" s="21">
        <f>H37+I37+J37</f>
        <v>0</v>
      </c>
    </row>
    <row r="38" spans="1:12" ht="15.75" thickBot="1" x14ac:dyDescent="0.3">
      <c r="A38" s="9"/>
      <c r="B38" s="10"/>
      <c r="C38" s="26"/>
      <c r="D38" s="26"/>
      <c r="E38" s="26"/>
      <c r="F38" s="41"/>
      <c r="G38" s="27"/>
      <c r="H38" s="26"/>
      <c r="I38" s="26"/>
      <c r="J38" s="26"/>
      <c r="K38" s="41"/>
      <c r="L38" s="27"/>
    </row>
    <row r="39" spans="1:12" ht="15.75" thickBot="1" x14ac:dyDescent="0.3">
      <c r="A39" s="23" t="s">
        <v>44</v>
      </c>
      <c r="B39" s="24" t="s">
        <v>45</v>
      </c>
      <c r="C39" s="20">
        <f>C37+C28</f>
        <v>6500</v>
      </c>
      <c r="D39" s="20">
        <f>D37+D28</f>
        <v>0</v>
      </c>
      <c r="E39" s="20">
        <f>E37+E28</f>
        <v>0</v>
      </c>
      <c r="F39" s="20">
        <f>F37+F28</f>
        <v>0</v>
      </c>
      <c r="G39" s="21">
        <f>C39+D39+E39</f>
        <v>6500</v>
      </c>
      <c r="H39" s="20">
        <f>H37+H28</f>
        <v>10350</v>
      </c>
      <c r="I39" s="20">
        <f>I37+I28</f>
        <v>0</v>
      </c>
      <c r="J39" s="20">
        <f>J37+J28</f>
        <v>0</v>
      </c>
      <c r="K39" s="20">
        <f>K37+K28</f>
        <v>0</v>
      </c>
      <c r="L39" s="21">
        <f>H39+I39+J39</f>
        <v>10350</v>
      </c>
    </row>
    <row r="40" spans="1:12" ht="15.75" thickBot="1" x14ac:dyDescent="0.3">
      <c r="A40" s="9"/>
      <c r="B40" s="25"/>
      <c r="C40" s="26"/>
      <c r="D40" s="26"/>
      <c r="E40" s="26"/>
      <c r="F40" s="41"/>
      <c r="G40" s="27"/>
      <c r="H40" s="26"/>
      <c r="I40" s="26"/>
      <c r="J40" s="26"/>
      <c r="K40" s="41"/>
      <c r="L40" s="27"/>
    </row>
    <row r="41" spans="1:12" ht="15.75" thickBot="1" x14ac:dyDescent="0.3">
      <c r="A41" s="23" t="s">
        <v>46</v>
      </c>
      <c r="B41" s="24" t="s">
        <v>47</v>
      </c>
      <c r="C41" s="20">
        <f>C23+C39</f>
        <v>196473</v>
      </c>
      <c r="D41" s="20">
        <f>D23+D39</f>
        <v>4487</v>
      </c>
      <c r="E41" s="20">
        <f>E23+E39</f>
        <v>2004</v>
      </c>
      <c r="F41" s="20">
        <f>F23+F39</f>
        <v>0</v>
      </c>
      <c r="G41" s="21">
        <f>C41+D41+E41+F41</f>
        <v>202964</v>
      </c>
      <c r="H41" s="20">
        <f>H23+H39</f>
        <v>426656</v>
      </c>
      <c r="I41" s="20">
        <f>I23+I39</f>
        <v>4487</v>
      </c>
      <c r="J41" s="20">
        <f>J23+J39</f>
        <v>2004</v>
      </c>
      <c r="K41" s="20">
        <f>K23+K39</f>
        <v>0</v>
      </c>
      <c r="L41" s="21">
        <f>H41+I41+J41+K41</f>
        <v>433147</v>
      </c>
    </row>
    <row r="42" spans="1:12" x14ac:dyDescent="0.25">
      <c r="A42" s="60"/>
    </row>
  </sheetData>
  <mergeCells count="6">
    <mergeCell ref="A2:L2"/>
    <mergeCell ref="A5:A6"/>
    <mergeCell ref="B5:B6"/>
    <mergeCell ref="C5:G5"/>
    <mergeCell ref="H5:L5"/>
    <mergeCell ref="A3:L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2"/>
  <sheetViews>
    <sheetView topLeftCell="E13" zoomScaleNormal="100" workbookViewId="0">
      <selection activeCell="G12" sqref="G12"/>
    </sheetView>
  </sheetViews>
  <sheetFormatPr defaultRowHeight="15" x14ac:dyDescent="0.25"/>
  <cols>
    <col min="1" max="1" width="11" style="47" customWidth="1"/>
    <col min="2" max="2" width="48.5703125" style="47" customWidth="1"/>
    <col min="3" max="4" width="10.5703125" style="65" customWidth="1"/>
    <col min="5" max="5" width="9.5703125" style="65" customWidth="1"/>
    <col min="6" max="7" width="13.140625" style="65" customWidth="1"/>
    <col min="8" max="8" width="9" style="66" customWidth="1"/>
    <col min="9" max="9" width="9.140625" style="65"/>
    <col min="10" max="10" width="10.140625" style="65" customWidth="1"/>
    <col min="11" max="11" width="10.85546875" style="65" customWidth="1"/>
    <col min="12" max="12" width="9.7109375" style="65" customWidth="1"/>
    <col min="13" max="13" width="9.140625" style="65"/>
    <col min="14" max="14" width="10.42578125" style="65" customWidth="1"/>
    <col min="15" max="16" width="9.140625" style="65"/>
    <col min="17" max="17" width="10.85546875" style="65" customWidth="1"/>
    <col min="18" max="18" width="10.7109375" style="65" customWidth="1"/>
    <col min="19" max="20" width="10.42578125" style="65" customWidth="1"/>
    <col min="21" max="21" width="9.140625" style="65"/>
    <col min="22" max="22" width="10.28515625" style="65" customWidth="1"/>
    <col min="23" max="23" width="9.140625" style="65"/>
    <col min="24" max="25" width="10" style="65" customWidth="1"/>
    <col min="26" max="37" width="9.140625" style="47"/>
  </cols>
  <sheetData>
    <row r="1" spans="1:25" x14ac:dyDescent="0.25">
      <c r="X1" s="100"/>
      <c r="Y1" s="100" t="s">
        <v>95</v>
      </c>
    </row>
    <row r="2" spans="1:25" x14ac:dyDescent="0.25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47"/>
    </row>
    <row r="3" spans="1:25" x14ac:dyDescent="0.25">
      <c r="A3" s="121" t="s">
        <v>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47"/>
    </row>
    <row r="4" spans="1:25" ht="15.75" thickBot="1" x14ac:dyDescent="0.3">
      <c r="X4" s="101"/>
      <c r="Y4" s="101" t="s">
        <v>3</v>
      </c>
    </row>
    <row r="5" spans="1:25" s="47" customFormat="1" ht="62.25" customHeight="1" thickBot="1" x14ac:dyDescent="0.3">
      <c r="A5" s="126" t="s">
        <v>2</v>
      </c>
      <c r="B5" s="124" t="s">
        <v>0</v>
      </c>
      <c r="C5" s="102" t="s">
        <v>65</v>
      </c>
      <c r="D5" s="103" t="s">
        <v>66</v>
      </c>
      <c r="E5" s="103" t="s">
        <v>67</v>
      </c>
      <c r="F5" s="122" t="s">
        <v>68</v>
      </c>
      <c r="G5" s="123"/>
      <c r="H5" s="104" t="s">
        <v>69</v>
      </c>
      <c r="I5" s="104" t="s">
        <v>70</v>
      </c>
      <c r="J5" s="104" t="s">
        <v>71</v>
      </c>
      <c r="K5" s="104" t="s">
        <v>72</v>
      </c>
      <c r="L5" s="104" t="s">
        <v>73</v>
      </c>
      <c r="M5" s="104" t="s">
        <v>74</v>
      </c>
      <c r="N5" s="104" t="s">
        <v>75</v>
      </c>
      <c r="O5" s="104" t="s">
        <v>76</v>
      </c>
      <c r="P5" s="104" t="s">
        <v>77</v>
      </c>
      <c r="Q5" s="104" t="s">
        <v>78</v>
      </c>
      <c r="R5" s="104" t="s">
        <v>79</v>
      </c>
      <c r="S5" s="130" t="s">
        <v>80</v>
      </c>
      <c r="T5" s="131"/>
      <c r="U5" s="104" t="s">
        <v>81</v>
      </c>
      <c r="V5" s="104" t="s">
        <v>82</v>
      </c>
      <c r="W5" s="104" t="s">
        <v>83</v>
      </c>
      <c r="X5" s="105" t="s">
        <v>1</v>
      </c>
      <c r="Y5" s="105" t="s">
        <v>1</v>
      </c>
    </row>
    <row r="6" spans="1:25" s="47" customFormat="1" ht="16.5" thickBot="1" x14ac:dyDescent="0.3">
      <c r="A6" s="127"/>
      <c r="B6" s="125"/>
      <c r="C6" s="106"/>
      <c r="D6" s="68"/>
      <c r="E6" s="68"/>
      <c r="F6" s="69" t="s">
        <v>106</v>
      </c>
      <c r="G6" s="69" t="s">
        <v>100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 t="s">
        <v>106</v>
      </c>
      <c r="T6" s="69" t="s">
        <v>100</v>
      </c>
      <c r="U6" s="69"/>
      <c r="V6" s="69"/>
      <c r="W6" s="69"/>
      <c r="X6" s="68"/>
      <c r="Y6" s="70"/>
    </row>
    <row r="7" spans="1:25" s="47" customFormat="1" x14ac:dyDescent="0.25">
      <c r="A7" s="71" t="s">
        <v>4</v>
      </c>
      <c r="B7" s="72" t="s">
        <v>18</v>
      </c>
      <c r="C7" s="73">
        <v>0</v>
      </c>
      <c r="D7" s="73">
        <v>0</v>
      </c>
      <c r="E7" s="73">
        <v>0</v>
      </c>
      <c r="F7" s="74">
        <v>0</v>
      </c>
      <c r="G7" s="74">
        <v>0</v>
      </c>
      <c r="H7" s="75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6">
        <f>SUM(C7:W7)</f>
        <v>0</v>
      </c>
      <c r="Y7" s="76">
        <f>SUM(D7:X7)</f>
        <v>0</v>
      </c>
    </row>
    <row r="8" spans="1:25" s="47" customFormat="1" x14ac:dyDescent="0.25">
      <c r="A8" s="48" t="s">
        <v>5</v>
      </c>
      <c r="B8" s="49" t="s">
        <v>19</v>
      </c>
      <c r="C8" s="50">
        <v>0</v>
      </c>
      <c r="D8" s="50">
        <v>0</v>
      </c>
      <c r="E8" s="50">
        <v>0</v>
      </c>
      <c r="F8" s="77">
        <v>0</v>
      </c>
      <c r="G8" s="77">
        <v>0</v>
      </c>
      <c r="H8" s="78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76">
        <f>SUM(C8:W8)</f>
        <v>0</v>
      </c>
      <c r="Y8" s="76">
        <f>SUM(D8:X8)</f>
        <v>0</v>
      </c>
    </row>
    <row r="9" spans="1:25" s="47" customFormat="1" x14ac:dyDescent="0.25">
      <c r="A9" s="48" t="s">
        <v>6</v>
      </c>
      <c r="B9" s="49" t="s">
        <v>20</v>
      </c>
      <c r="C9" s="50">
        <v>0</v>
      </c>
      <c r="D9" s="50">
        <v>0</v>
      </c>
      <c r="E9" s="50">
        <v>0</v>
      </c>
      <c r="F9" s="77">
        <v>0</v>
      </c>
      <c r="G9" s="77">
        <v>0</v>
      </c>
      <c r="H9" s="78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1886</v>
      </c>
      <c r="V9" s="50">
        <v>6958</v>
      </c>
      <c r="W9" s="50">
        <v>0</v>
      </c>
      <c r="X9" s="76">
        <f>SUM(C9:W9)-V9</f>
        <v>1886</v>
      </c>
      <c r="Y9" s="76">
        <f>SUM(D9:W9)</f>
        <v>8844</v>
      </c>
    </row>
    <row r="10" spans="1:25" s="47" customFormat="1" x14ac:dyDescent="0.25">
      <c r="A10" s="48" t="s">
        <v>7</v>
      </c>
      <c r="B10" s="49" t="s">
        <v>21</v>
      </c>
      <c r="C10" s="50">
        <v>0</v>
      </c>
      <c r="D10" s="50">
        <v>0</v>
      </c>
      <c r="E10" s="50">
        <v>0</v>
      </c>
      <c r="F10" s="77">
        <v>0</v>
      </c>
      <c r="G10" s="77">
        <v>0</v>
      </c>
      <c r="H10" s="78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76">
        <f>SUM(C10:W10)</f>
        <v>0</v>
      </c>
      <c r="Y10" s="76">
        <f>SUM(D10:X10)</f>
        <v>0</v>
      </c>
    </row>
    <row r="11" spans="1:25" s="47" customFormat="1" ht="15.75" thickBot="1" x14ac:dyDescent="0.3">
      <c r="A11" s="79" t="s">
        <v>8</v>
      </c>
      <c r="B11" s="80" t="s">
        <v>22</v>
      </c>
      <c r="C11" s="81">
        <v>0</v>
      </c>
      <c r="D11" s="81">
        <v>0</v>
      </c>
      <c r="E11" s="81">
        <v>0</v>
      </c>
      <c r="F11" s="82">
        <v>158411</v>
      </c>
      <c r="G11" s="82">
        <v>382204</v>
      </c>
      <c r="H11" s="83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25258</v>
      </c>
      <c r="T11" s="81">
        <v>25258</v>
      </c>
      <c r="U11" s="81">
        <v>0</v>
      </c>
      <c r="V11" s="81">
        <v>0</v>
      </c>
      <c r="W11" s="81">
        <v>0</v>
      </c>
      <c r="X11" s="76">
        <f>SUM(C11:W11)-G11-T11</f>
        <v>183669</v>
      </c>
      <c r="Y11" s="76">
        <f>SUM(C11:W11)-F11-S11</f>
        <v>407462</v>
      </c>
    </row>
    <row r="12" spans="1:25" s="47" customFormat="1" ht="15.75" thickBot="1" x14ac:dyDescent="0.3">
      <c r="A12" s="84" t="s">
        <v>16</v>
      </c>
      <c r="B12" s="85" t="s">
        <v>23</v>
      </c>
      <c r="C12" s="86">
        <f>SUM(C7:C11)</f>
        <v>0</v>
      </c>
      <c r="D12" s="86">
        <f>SUM(D7:D11)</f>
        <v>0</v>
      </c>
      <c r="E12" s="86">
        <f>SUM(E7:E11)</f>
        <v>0</v>
      </c>
      <c r="F12" s="86">
        <f t="shared" ref="F12:X12" si="0">SUM(F7:F11)</f>
        <v>158411</v>
      </c>
      <c r="G12" s="86">
        <f t="shared" ref="G12" si="1">SUM(G7:G11)</f>
        <v>382204</v>
      </c>
      <c r="H12" s="86">
        <f t="shared" si="0"/>
        <v>0</v>
      </c>
      <c r="I12" s="86">
        <f t="shared" si="0"/>
        <v>0</v>
      </c>
      <c r="J12" s="86">
        <f t="shared" si="0"/>
        <v>0</v>
      </c>
      <c r="K12" s="86">
        <f t="shared" si="0"/>
        <v>0</v>
      </c>
      <c r="L12" s="86">
        <f t="shared" si="0"/>
        <v>0</v>
      </c>
      <c r="M12" s="86">
        <f t="shared" si="0"/>
        <v>0</v>
      </c>
      <c r="N12" s="86">
        <f t="shared" si="0"/>
        <v>0</v>
      </c>
      <c r="O12" s="86">
        <f t="shared" si="0"/>
        <v>0</v>
      </c>
      <c r="P12" s="86">
        <f t="shared" si="0"/>
        <v>0</v>
      </c>
      <c r="Q12" s="86">
        <f t="shared" si="0"/>
        <v>0</v>
      </c>
      <c r="R12" s="86">
        <f t="shared" si="0"/>
        <v>0</v>
      </c>
      <c r="S12" s="86">
        <f t="shared" si="0"/>
        <v>25258</v>
      </c>
      <c r="T12" s="86">
        <f t="shared" ref="T12" si="2">SUM(T7:T11)</f>
        <v>25258</v>
      </c>
      <c r="U12" s="86">
        <f t="shared" si="0"/>
        <v>1886</v>
      </c>
      <c r="V12" s="86">
        <f t="shared" si="0"/>
        <v>6958</v>
      </c>
      <c r="W12" s="86">
        <f t="shared" si="0"/>
        <v>0</v>
      </c>
      <c r="X12" s="86">
        <f t="shared" si="0"/>
        <v>185555</v>
      </c>
      <c r="Y12" s="86">
        <f t="shared" ref="Y12" si="3">SUM(Y7:Y11)</f>
        <v>416306</v>
      </c>
    </row>
    <row r="13" spans="1:25" s="47" customFormat="1" x14ac:dyDescent="0.25">
      <c r="A13" s="71"/>
      <c r="B13" s="72"/>
      <c r="C13" s="73"/>
      <c r="D13" s="73"/>
      <c r="E13" s="73"/>
      <c r="F13" s="74"/>
      <c r="G13" s="74"/>
      <c r="H13" s="75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6">
        <f t="shared" ref="X13:Y20" si="4">SUM(C13:W13)</f>
        <v>0</v>
      </c>
      <c r="Y13" s="76">
        <f t="shared" si="4"/>
        <v>0</v>
      </c>
    </row>
    <row r="14" spans="1:25" s="47" customFormat="1" x14ac:dyDescent="0.25">
      <c r="A14" s="48" t="s">
        <v>9</v>
      </c>
      <c r="B14" s="49" t="s">
        <v>27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76">
        <f t="shared" si="4"/>
        <v>0</v>
      </c>
      <c r="Y14" s="76">
        <f t="shared" si="4"/>
        <v>0</v>
      </c>
    </row>
    <row r="15" spans="1:25" s="47" customFormat="1" x14ac:dyDescent="0.25">
      <c r="A15" s="48" t="s">
        <v>10</v>
      </c>
      <c r="B15" s="49" t="s">
        <v>28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76">
        <f t="shared" si="4"/>
        <v>0</v>
      </c>
      <c r="Y15" s="76">
        <f t="shared" si="4"/>
        <v>0</v>
      </c>
    </row>
    <row r="16" spans="1:25" s="47" customFormat="1" x14ac:dyDescent="0.25">
      <c r="A16" s="48" t="s">
        <v>11</v>
      </c>
      <c r="B16" s="49" t="s">
        <v>29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76">
        <f t="shared" si="4"/>
        <v>0</v>
      </c>
      <c r="Y16" s="76">
        <f t="shared" si="4"/>
        <v>0</v>
      </c>
    </row>
    <row r="17" spans="1:37" s="47" customFormat="1" x14ac:dyDescent="0.25">
      <c r="A17" s="48" t="s">
        <v>12</v>
      </c>
      <c r="B17" s="49" t="s">
        <v>30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76">
        <f t="shared" si="4"/>
        <v>0</v>
      </c>
      <c r="Y17" s="76">
        <f t="shared" si="4"/>
        <v>0</v>
      </c>
    </row>
    <row r="18" spans="1:37" s="22" customFormat="1" x14ac:dyDescent="0.25">
      <c r="A18" s="48" t="s">
        <v>13</v>
      </c>
      <c r="B18" s="49" t="s">
        <v>31</v>
      </c>
      <c r="C18" s="78">
        <v>0</v>
      </c>
      <c r="D18" s="78">
        <v>0</v>
      </c>
      <c r="E18" s="78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76">
        <f t="shared" si="4"/>
        <v>0</v>
      </c>
      <c r="Y18" s="76">
        <f t="shared" si="4"/>
        <v>0</v>
      </c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</row>
    <row r="19" spans="1:37" s="22" customFormat="1" x14ac:dyDescent="0.25">
      <c r="A19" s="48" t="s">
        <v>14</v>
      </c>
      <c r="B19" s="49" t="s">
        <v>32</v>
      </c>
      <c r="C19" s="78">
        <v>0</v>
      </c>
      <c r="D19" s="78">
        <v>0</v>
      </c>
      <c r="E19" s="78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76">
        <f t="shared" si="4"/>
        <v>0</v>
      </c>
      <c r="Y19" s="76">
        <f t="shared" si="4"/>
        <v>0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</row>
    <row r="20" spans="1:37" s="22" customFormat="1" ht="15.75" thickBot="1" x14ac:dyDescent="0.3">
      <c r="A20" s="79" t="s">
        <v>15</v>
      </c>
      <c r="B20" s="80" t="s">
        <v>33</v>
      </c>
      <c r="C20" s="83">
        <v>0</v>
      </c>
      <c r="D20" s="83">
        <v>0</v>
      </c>
      <c r="E20" s="83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76">
        <f t="shared" si="4"/>
        <v>0</v>
      </c>
      <c r="Y20" s="76">
        <f t="shared" si="4"/>
        <v>0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 spans="1:37" ht="15.75" thickBot="1" x14ac:dyDescent="0.3">
      <c r="A21" s="84" t="s">
        <v>17</v>
      </c>
      <c r="B21" s="85" t="s">
        <v>24</v>
      </c>
      <c r="C21" s="86">
        <f>SUM(C14:C20)</f>
        <v>0</v>
      </c>
      <c r="D21" s="86">
        <f t="shared" ref="D21:X21" si="5">SUM(D14:D20)</f>
        <v>0</v>
      </c>
      <c r="E21" s="86">
        <f t="shared" si="5"/>
        <v>0</v>
      </c>
      <c r="F21" s="86">
        <f t="shared" si="5"/>
        <v>0</v>
      </c>
      <c r="G21" s="86">
        <f t="shared" ref="G21" si="6">SUM(G14:G20)</f>
        <v>0</v>
      </c>
      <c r="H21" s="86">
        <f t="shared" si="5"/>
        <v>0</v>
      </c>
      <c r="I21" s="86">
        <f t="shared" si="5"/>
        <v>0</v>
      </c>
      <c r="J21" s="86">
        <f t="shared" si="5"/>
        <v>0</v>
      </c>
      <c r="K21" s="86">
        <f t="shared" si="5"/>
        <v>0</v>
      </c>
      <c r="L21" s="86">
        <f t="shared" si="5"/>
        <v>0</v>
      </c>
      <c r="M21" s="86">
        <f t="shared" si="5"/>
        <v>0</v>
      </c>
      <c r="N21" s="86">
        <f t="shared" si="5"/>
        <v>0</v>
      </c>
      <c r="O21" s="86">
        <f t="shared" si="5"/>
        <v>0</v>
      </c>
      <c r="P21" s="86">
        <f t="shared" si="5"/>
        <v>0</v>
      </c>
      <c r="Q21" s="86">
        <f t="shared" si="5"/>
        <v>0</v>
      </c>
      <c r="R21" s="86">
        <f t="shared" si="5"/>
        <v>0</v>
      </c>
      <c r="S21" s="86">
        <f t="shared" si="5"/>
        <v>0</v>
      </c>
      <c r="T21" s="86">
        <f t="shared" ref="T21" si="7">SUM(T14:T20)</f>
        <v>0</v>
      </c>
      <c r="U21" s="86">
        <f t="shared" si="5"/>
        <v>0</v>
      </c>
      <c r="V21" s="86">
        <f t="shared" si="5"/>
        <v>0</v>
      </c>
      <c r="W21" s="86">
        <f t="shared" si="5"/>
        <v>0</v>
      </c>
      <c r="X21" s="86">
        <f t="shared" si="5"/>
        <v>0</v>
      </c>
      <c r="Y21" s="86">
        <f t="shared" ref="Y21" si="8">SUM(Y14:Y20)</f>
        <v>0</v>
      </c>
    </row>
    <row r="22" spans="1:37" ht="15.75" thickBot="1" x14ac:dyDescent="0.3">
      <c r="A22" s="88"/>
      <c r="B22" s="89"/>
      <c r="C22" s="90"/>
      <c r="D22" s="90"/>
      <c r="E22" s="90"/>
      <c r="F22" s="91"/>
      <c r="G22" s="91"/>
      <c r="H22" s="92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76">
        <f>SUM(C22:W22)</f>
        <v>0</v>
      </c>
      <c r="Y22" s="76">
        <f>SUM(D22:X22)</f>
        <v>0</v>
      </c>
    </row>
    <row r="23" spans="1:37" ht="15.75" thickBot="1" x14ac:dyDescent="0.3">
      <c r="A23" s="84" t="s">
        <v>25</v>
      </c>
      <c r="B23" s="93" t="s">
        <v>26</v>
      </c>
      <c r="C23" s="86">
        <f>C21+C12</f>
        <v>0</v>
      </c>
      <c r="D23" s="86">
        <f t="shared" ref="D23:X23" si="9">D21+D12</f>
        <v>0</v>
      </c>
      <c r="E23" s="86">
        <f t="shared" si="9"/>
        <v>0</v>
      </c>
      <c r="F23" s="86">
        <f t="shared" si="9"/>
        <v>158411</v>
      </c>
      <c r="G23" s="86">
        <f t="shared" ref="G23" si="10">G21+G12</f>
        <v>382204</v>
      </c>
      <c r="H23" s="86">
        <f t="shared" si="9"/>
        <v>0</v>
      </c>
      <c r="I23" s="86">
        <f t="shared" si="9"/>
        <v>0</v>
      </c>
      <c r="J23" s="86">
        <f t="shared" si="9"/>
        <v>0</v>
      </c>
      <c r="K23" s="86">
        <f t="shared" si="9"/>
        <v>0</v>
      </c>
      <c r="L23" s="86">
        <f t="shared" si="9"/>
        <v>0</v>
      </c>
      <c r="M23" s="86">
        <f t="shared" si="9"/>
        <v>0</v>
      </c>
      <c r="N23" s="86">
        <f t="shared" si="9"/>
        <v>0</v>
      </c>
      <c r="O23" s="86">
        <f t="shared" si="9"/>
        <v>0</v>
      </c>
      <c r="P23" s="86">
        <f t="shared" si="9"/>
        <v>0</v>
      </c>
      <c r="Q23" s="86">
        <f t="shared" si="9"/>
        <v>0</v>
      </c>
      <c r="R23" s="86">
        <f t="shared" si="9"/>
        <v>0</v>
      </c>
      <c r="S23" s="86">
        <f t="shared" si="9"/>
        <v>25258</v>
      </c>
      <c r="T23" s="86">
        <f t="shared" ref="T23" si="11">T21+T12</f>
        <v>25258</v>
      </c>
      <c r="U23" s="86">
        <f t="shared" si="9"/>
        <v>1886</v>
      </c>
      <c r="V23" s="86">
        <f t="shared" si="9"/>
        <v>6958</v>
      </c>
      <c r="W23" s="86">
        <f t="shared" si="9"/>
        <v>0</v>
      </c>
      <c r="X23" s="86">
        <f t="shared" si="9"/>
        <v>185555</v>
      </c>
      <c r="Y23" s="86">
        <f t="shared" ref="Y23" si="12">Y21+Y12</f>
        <v>416306</v>
      </c>
    </row>
    <row r="24" spans="1:37" x14ac:dyDescent="0.25">
      <c r="A24" s="71"/>
      <c r="B24" s="72"/>
      <c r="C24" s="73"/>
      <c r="D24" s="73"/>
      <c r="E24" s="73"/>
      <c r="F24" s="74"/>
      <c r="G24" s="74"/>
      <c r="H24" s="75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6">
        <f t="shared" ref="X24:Y26" si="13">SUM(C24:W24)</f>
        <v>0</v>
      </c>
      <c r="Y24" s="76">
        <f t="shared" si="13"/>
        <v>0</v>
      </c>
    </row>
    <row r="25" spans="1:37" x14ac:dyDescent="0.25">
      <c r="A25" s="48" t="s">
        <v>34</v>
      </c>
      <c r="B25" s="49" t="s">
        <v>37</v>
      </c>
      <c r="C25" s="50">
        <v>0</v>
      </c>
      <c r="D25" s="50">
        <v>0</v>
      </c>
      <c r="E25" s="50">
        <v>0</v>
      </c>
      <c r="F25" s="77">
        <v>0</v>
      </c>
      <c r="G25" s="77">
        <v>0</v>
      </c>
      <c r="H25" s="78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6">
        <f t="shared" si="13"/>
        <v>0</v>
      </c>
      <c r="Y25" s="76">
        <f t="shared" si="13"/>
        <v>0</v>
      </c>
    </row>
    <row r="26" spans="1:37" x14ac:dyDescent="0.25">
      <c r="A26" s="48" t="s">
        <v>35</v>
      </c>
      <c r="B26" s="49" t="s">
        <v>38</v>
      </c>
      <c r="C26" s="50">
        <v>0</v>
      </c>
      <c r="D26" s="50">
        <v>0</v>
      </c>
      <c r="E26" s="50">
        <v>0</v>
      </c>
      <c r="F26" s="77">
        <v>0</v>
      </c>
      <c r="G26" s="77">
        <v>0</v>
      </c>
      <c r="H26" s="78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6">
        <f t="shared" si="13"/>
        <v>0</v>
      </c>
      <c r="Y26" s="76">
        <f t="shared" si="13"/>
        <v>0</v>
      </c>
    </row>
    <row r="27" spans="1:37" ht="15.75" thickBot="1" x14ac:dyDescent="0.3">
      <c r="A27" s="79" t="s">
        <v>36</v>
      </c>
      <c r="B27" s="80" t="s">
        <v>39</v>
      </c>
      <c r="C27" s="81">
        <v>0</v>
      </c>
      <c r="D27" s="81">
        <v>0</v>
      </c>
      <c r="E27" s="81">
        <v>0</v>
      </c>
      <c r="F27" s="82">
        <v>0</v>
      </c>
      <c r="G27" s="82">
        <v>0</v>
      </c>
      <c r="H27" s="83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6500</v>
      </c>
      <c r="T27" s="77">
        <v>10350</v>
      </c>
      <c r="U27" s="77">
        <v>0</v>
      </c>
      <c r="V27" s="77">
        <v>0</v>
      </c>
      <c r="W27" s="77">
        <v>0</v>
      </c>
      <c r="X27" s="76">
        <f>SUM(C27:W27)-T27</f>
        <v>6500</v>
      </c>
      <c r="Y27" s="76">
        <f>SUM(D27:W27)-S27</f>
        <v>10350</v>
      </c>
    </row>
    <row r="28" spans="1:37" ht="15.75" thickBot="1" x14ac:dyDescent="0.3">
      <c r="A28" s="84" t="s">
        <v>40</v>
      </c>
      <c r="B28" s="85" t="s">
        <v>41</v>
      </c>
      <c r="C28" s="86">
        <f>SUM(C25:C27)</f>
        <v>0</v>
      </c>
      <c r="D28" s="86">
        <f>SUM(D25:D27)</f>
        <v>0</v>
      </c>
      <c r="E28" s="86">
        <f>SUM(E25:E27)</f>
        <v>0</v>
      </c>
      <c r="F28" s="86">
        <f t="shared" ref="F28:X28" si="14">SUM(F25:F27)</f>
        <v>0</v>
      </c>
      <c r="G28" s="86">
        <f t="shared" ref="G28" si="15">SUM(G25:G27)</f>
        <v>0</v>
      </c>
      <c r="H28" s="86">
        <f t="shared" si="14"/>
        <v>0</v>
      </c>
      <c r="I28" s="86">
        <f t="shared" si="14"/>
        <v>0</v>
      </c>
      <c r="J28" s="86">
        <f t="shared" si="14"/>
        <v>0</v>
      </c>
      <c r="K28" s="86">
        <f t="shared" si="14"/>
        <v>0</v>
      </c>
      <c r="L28" s="86">
        <f t="shared" si="14"/>
        <v>0</v>
      </c>
      <c r="M28" s="86">
        <f t="shared" si="14"/>
        <v>0</v>
      </c>
      <c r="N28" s="86">
        <f t="shared" si="14"/>
        <v>0</v>
      </c>
      <c r="O28" s="86">
        <f t="shared" si="14"/>
        <v>0</v>
      </c>
      <c r="P28" s="86">
        <f t="shared" si="14"/>
        <v>0</v>
      </c>
      <c r="Q28" s="86">
        <f t="shared" si="14"/>
        <v>0</v>
      </c>
      <c r="R28" s="86">
        <f t="shared" si="14"/>
        <v>0</v>
      </c>
      <c r="S28" s="86">
        <f t="shared" si="14"/>
        <v>6500</v>
      </c>
      <c r="T28" s="86">
        <f t="shared" ref="T28" si="16">SUM(T25:T27)</f>
        <v>10350</v>
      </c>
      <c r="U28" s="86">
        <f t="shared" si="14"/>
        <v>0</v>
      </c>
      <c r="V28" s="86">
        <f t="shared" si="14"/>
        <v>0</v>
      </c>
      <c r="W28" s="86">
        <f t="shared" si="14"/>
        <v>0</v>
      </c>
      <c r="X28" s="86">
        <f t="shared" si="14"/>
        <v>6500</v>
      </c>
      <c r="Y28" s="86">
        <f t="shared" ref="Y28" si="17">SUM(Y25:Y27)</f>
        <v>10350</v>
      </c>
    </row>
    <row r="29" spans="1:37" x14ac:dyDescent="0.25">
      <c r="A29" s="71"/>
      <c r="B29" s="72"/>
      <c r="C29" s="73"/>
      <c r="D29" s="73"/>
      <c r="E29" s="73"/>
      <c r="F29" s="74"/>
      <c r="G29" s="74"/>
      <c r="H29" s="75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6">
        <f t="shared" ref="X29:Y36" si="18">SUM(C29:W29)</f>
        <v>0</v>
      </c>
      <c r="Y29" s="76">
        <f t="shared" si="18"/>
        <v>0</v>
      </c>
    </row>
    <row r="30" spans="1:37" s="22" customFormat="1" x14ac:dyDescent="0.25">
      <c r="A30" s="48" t="s">
        <v>9</v>
      </c>
      <c r="B30" s="49" t="s">
        <v>27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76">
        <f t="shared" si="18"/>
        <v>0</v>
      </c>
      <c r="Y30" s="76">
        <f t="shared" si="18"/>
        <v>0</v>
      </c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</row>
    <row r="31" spans="1:37" x14ac:dyDescent="0.25">
      <c r="A31" s="48" t="s">
        <v>10</v>
      </c>
      <c r="B31" s="49" t="s">
        <v>28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76">
        <f t="shared" si="18"/>
        <v>0</v>
      </c>
      <c r="Y31" s="76">
        <f t="shared" si="18"/>
        <v>0</v>
      </c>
    </row>
    <row r="32" spans="1:37" x14ac:dyDescent="0.25">
      <c r="A32" s="48" t="s">
        <v>11</v>
      </c>
      <c r="B32" s="49" t="s">
        <v>29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76">
        <f t="shared" si="18"/>
        <v>0</v>
      </c>
      <c r="Y32" s="76">
        <f t="shared" si="18"/>
        <v>0</v>
      </c>
    </row>
    <row r="33" spans="1:25" x14ac:dyDescent="0.25">
      <c r="A33" s="48" t="s">
        <v>12</v>
      </c>
      <c r="B33" s="49" t="s">
        <v>30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76">
        <f t="shared" si="18"/>
        <v>0</v>
      </c>
      <c r="Y33" s="76">
        <f t="shared" si="18"/>
        <v>0</v>
      </c>
    </row>
    <row r="34" spans="1:25" s="47" customFormat="1" x14ac:dyDescent="0.25">
      <c r="A34" s="48" t="s">
        <v>13</v>
      </c>
      <c r="B34" s="49" t="s">
        <v>31</v>
      </c>
      <c r="C34" s="78">
        <v>0</v>
      </c>
      <c r="D34" s="78">
        <v>0</v>
      </c>
      <c r="E34" s="78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76">
        <f t="shared" si="18"/>
        <v>0</v>
      </c>
      <c r="Y34" s="76">
        <f t="shared" si="18"/>
        <v>0</v>
      </c>
    </row>
    <row r="35" spans="1:25" s="47" customFormat="1" x14ac:dyDescent="0.25">
      <c r="A35" s="48" t="s">
        <v>14</v>
      </c>
      <c r="B35" s="49" t="s">
        <v>32</v>
      </c>
      <c r="C35" s="78">
        <v>0</v>
      </c>
      <c r="D35" s="78">
        <v>0</v>
      </c>
      <c r="E35" s="78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76">
        <f t="shared" si="18"/>
        <v>0</v>
      </c>
      <c r="Y35" s="76">
        <f t="shared" si="18"/>
        <v>0</v>
      </c>
    </row>
    <row r="36" spans="1:25" s="47" customFormat="1" ht="15.75" thickBot="1" x14ac:dyDescent="0.3">
      <c r="A36" s="79" t="s">
        <v>15</v>
      </c>
      <c r="B36" s="80" t="s">
        <v>33</v>
      </c>
      <c r="C36" s="83">
        <v>0</v>
      </c>
      <c r="D36" s="83">
        <v>0</v>
      </c>
      <c r="E36" s="83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76">
        <f t="shared" si="18"/>
        <v>0</v>
      </c>
      <c r="Y36" s="76">
        <f t="shared" si="18"/>
        <v>0</v>
      </c>
    </row>
    <row r="37" spans="1:25" s="47" customFormat="1" ht="15.75" thickBot="1" x14ac:dyDescent="0.3">
      <c r="A37" s="84" t="s">
        <v>42</v>
      </c>
      <c r="B37" s="85" t="s">
        <v>43</v>
      </c>
      <c r="C37" s="86">
        <f>SUM(C30:C36)</f>
        <v>0</v>
      </c>
      <c r="D37" s="86">
        <f t="shared" ref="D37:X37" si="19">SUM(D30:D36)</f>
        <v>0</v>
      </c>
      <c r="E37" s="86">
        <f t="shared" si="19"/>
        <v>0</v>
      </c>
      <c r="F37" s="86">
        <f t="shared" si="19"/>
        <v>0</v>
      </c>
      <c r="G37" s="86">
        <f t="shared" ref="G37" si="20">SUM(G30:G36)</f>
        <v>0</v>
      </c>
      <c r="H37" s="86">
        <f t="shared" si="19"/>
        <v>0</v>
      </c>
      <c r="I37" s="86">
        <f t="shared" si="19"/>
        <v>0</v>
      </c>
      <c r="J37" s="86">
        <f t="shared" si="19"/>
        <v>0</v>
      </c>
      <c r="K37" s="86">
        <f t="shared" si="19"/>
        <v>0</v>
      </c>
      <c r="L37" s="86">
        <f t="shared" si="19"/>
        <v>0</v>
      </c>
      <c r="M37" s="86">
        <f t="shared" si="19"/>
        <v>0</v>
      </c>
      <c r="N37" s="86">
        <f t="shared" si="19"/>
        <v>0</v>
      </c>
      <c r="O37" s="86">
        <f t="shared" si="19"/>
        <v>0</v>
      </c>
      <c r="P37" s="86">
        <f t="shared" si="19"/>
        <v>0</v>
      </c>
      <c r="Q37" s="86">
        <f t="shared" si="19"/>
        <v>0</v>
      </c>
      <c r="R37" s="86">
        <f t="shared" si="19"/>
        <v>0</v>
      </c>
      <c r="S37" s="86">
        <f t="shared" si="19"/>
        <v>0</v>
      </c>
      <c r="T37" s="86">
        <f t="shared" ref="T37" si="21">SUM(T30:T36)</f>
        <v>0</v>
      </c>
      <c r="U37" s="86">
        <f t="shared" si="19"/>
        <v>0</v>
      </c>
      <c r="V37" s="86">
        <f t="shared" si="19"/>
        <v>0</v>
      </c>
      <c r="W37" s="86">
        <f t="shared" si="19"/>
        <v>0</v>
      </c>
      <c r="X37" s="86">
        <f t="shared" si="19"/>
        <v>0</v>
      </c>
      <c r="Y37" s="86">
        <f t="shared" ref="Y37" si="22">SUM(Y30:Y36)</f>
        <v>0</v>
      </c>
    </row>
    <row r="38" spans="1:25" s="47" customFormat="1" ht="15.75" thickBot="1" x14ac:dyDescent="0.3">
      <c r="A38" s="88"/>
      <c r="B38" s="89"/>
      <c r="C38" s="90"/>
      <c r="D38" s="90"/>
      <c r="E38" s="90"/>
      <c r="F38" s="91"/>
      <c r="G38" s="91"/>
      <c r="H38" s="92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76">
        <f>SUM(C38:W38)</f>
        <v>0</v>
      </c>
      <c r="Y38" s="76">
        <f>SUM(D38:X38)</f>
        <v>0</v>
      </c>
    </row>
    <row r="39" spans="1:25" s="47" customFormat="1" ht="15.75" thickBot="1" x14ac:dyDescent="0.3">
      <c r="A39" s="84" t="s">
        <v>44</v>
      </c>
      <c r="B39" s="93" t="s">
        <v>45</v>
      </c>
      <c r="C39" s="86">
        <f>C37+C28</f>
        <v>0</v>
      </c>
      <c r="D39" s="86">
        <f t="shared" ref="D39:X39" si="23">D37+D28</f>
        <v>0</v>
      </c>
      <c r="E39" s="86">
        <f t="shared" si="23"/>
        <v>0</v>
      </c>
      <c r="F39" s="86">
        <f t="shared" si="23"/>
        <v>0</v>
      </c>
      <c r="G39" s="86">
        <f t="shared" ref="G39" si="24">G37+G28</f>
        <v>0</v>
      </c>
      <c r="H39" s="86">
        <f t="shared" si="23"/>
        <v>0</v>
      </c>
      <c r="I39" s="86">
        <f t="shared" si="23"/>
        <v>0</v>
      </c>
      <c r="J39" s="86">
        <f t="shared" si="23"/>
        <v>0</v>
      </c>
      <c r="K39" s="86">
        <f t="shared" si="23"/>
        <v>0</v>
      </c>
      <c r="L39" s="86">
        <f t="shared" si="23"/>
        <v>0</v>
      </c>
      <c r="M39" s="86">
        <f t="shared" si="23"/>
        <v>0</v>
      </c>
      <c r="N39" s="86">
        <f t="shared" si="23"/>
        <v>0</v>
      </c>
      <c r="O39" s="86">
        <f t="shared" si="23"/>
        <v>0</v>
      </c>
      <c r="P39" s="86">
        <f t="shared" si="23"/>
        <v>0</v>
      </c>
      <c r="Q39" s="86">
        <f t="shared" si="23"/>
        <v>0</v>
      </c>
      <c r="R39" s="86">
        <f t="shared" si="23"/>
        <v>0</v>
      </c>
      <c r="S39" s="86">
        <f t="shared" si="23"/>
        <v>6500</v>
      </c>
      <c r="T39" s="86">
        <f t="shared" ref="T39" si="25">T37+T28</f>
        <v>10350</v>
      </c>
      <c r="U39" s="86">
        <f t="shared" si="23"/>
        <v>0</v>
      </c>
      <c r="V39" s="86">
        <f t="shared" si="23"/>
        <v>0</v>
      </c>
      <c r="W39" s="86">
        <f t="shared" si="23"/>
        <v>0</v>
      </c>
      <c r="X39" s="86">
        <f t="shared" si="23"/>
        <v>6500</v>
      </c>
      <c r="Y39" s="86">
        <f t="shared" ref="Y39" si="26">Y37+Y28</f>
        <v>10350</v>
      </c>
    </row>
    <row r="40" spans="1:25" s="47" customFormat="1" ht="15.75" thickBot="1" x14ac:dyDescent="0.3">
      <c r="A40" s="88"/>
      <c r="B40" s="94"/>
      <c r="C40" s="90"/>
      <c r="D40" s="90"/>
      <c r="E40" s="90"/>
      <c r="F40" s="91"/>
      <c r="G40" s="91"/>
      <c r="H40" s="92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76">
        <f>SUM(C40:W40)</f>
        <v>0</v>
      </c>
      <c r="Y40" s="76">
        <f>SUM(D40:X40)</f>
        <v>0</v>
      </c>
    </row>
    <row r="41" spans="1:25" s="47" customFormat="1" ht="15.75" thickBot="1" x14ac:dyDescent="0.3">
      <c r="A41" s="84" t="s">
        <v>46</v>
      </c>
      <c r="B41" s="93" t="s">
        <v>47</v>
      </c>
      <c r="C41" s="86">
        <f>C23+C39</f>
        <v>0</v>
      </c>
      <c r="D41" s="86">
        <f t="shared" ref="D41:X41" si="27">D23+D39</f>
        <v>0</v>
      </c>
      <c r="E41" s="86">
        <f t="shared" si="27"/>
        <v>0</v>
      </c>
      <c r="F41" s="86">
        <f t="shared" si="27"/>
        <v>158411</v>
      </c>
      <c r="G41" s="86">
        <f t="shared" ref="G41" si="28">G23+G39</f>
        <v>382204</v>
      </c>
      <c r="H41" s="86">
        <f t="shared" si="27"/>
        <v>0</v>
      </c>
      <c r="I41" s="86">
        <f t="shared" si="27"/>
        <v>0</v>
      </c>
      <c r="J41" s="86">
        <f t="shared" si="27"/>
        <v>0</v>
      </c>
      <c r="K41" s="86">
        <f t="shared" si="27"/>
        <v>0</v>
      </c>
      <c r="L41" s="86">
        <f t="shared" si="27"/>
        <v>0</v>
      </c>
      <c r="M41" s="86">
        <f t="shared" si="27"/>
        <v>0</v>
      </c>
      <c r="N41" s="86">
        <f t="shared" si="27"/>
        <v>0</v>
      </c>
      <c r="O41" s="86">
        <f t="shared" si="27"/>
        <v>0</v>
      </c>
      <c r="P41" s="86">
        <f t="shared" si="27"/>
        <v>0</v>
      </c>
      <c r="Q41" s="86">
        <f t="shared" si="27"/>
        <v>0</v>
      </c>
      <c r="R41" s="86">
        <f t="shared" si="27"/>
        <v>0</v>
      </c>
      <c r="S41" s="86">
        <f t="shared" si="27"/>
        <v>31758</v>
      </c>
      <c r="T41" s="86">
        <f t="shared" ref="T41" si="29">T23+T39</f>
        <v>35608</v>
      </c>
      <c r="U41" s="86">
        <f t="shared" si="27"/>
        <v>1886</v>
      </c>
      <c r="V41" s="86">
        <f t="shared" si="27"/>
        <v>6958</v>
      </c>
      <c r="W41" s="86">
        <f t="shared" si="27"/>
        <v>0</v>
      </c>
      <c r="X41" s="95">
        <f t="shared" si="27"/>
        <v>192055</v>
      </c>
      <c r="Y41" s="95">
        <f t="shared" ref="Y41" si="30">Y23+Y39</f>
        <v>426656</v>
      </c>
    </row>
    <row r="42" spans="1:25" s="47" customFormat="1" x14ac:dyDescent="0.25">
      <c r="A42" s="88"/>
      <c r="C42" s="65"/>
      <c r="D42" s="65"/>
      <c r="E42" s="65"/>
      <c r="F42" s="65"/>
      <c r="G42" s="65"/>
      <c r="H42" s="66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</sheetData>
  <mergeCells count="6">
    <mergeCell ref="A2:X2"/>
    <mergeCell ref="A3:X3"/>
    <mergeCell ref="F5:G5"/>
    <mergeCell ref="B5:B6"/>
    <mergeCell ref="A5:A6"/>
    <mergeCell ref="S5:T5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7.sz.m.-műk.-felh.kiad.fel.</vt:lpstr>
      <vt:lpstr>7.1.sz.m.-műk.-felh.kiad.köt.</vt:lpstr>
      <vt:lpstr>7.1.1.sz.m.-műk.-felh.k.köt Önk</vt:lpstr>
      <vt:lpstr>7.1.2.sz.m.-műk.-felh.k.köt PH</vt:lpstr>
      <vt:lpstr>7.1.3.sz.m.-műk.-felh.k.köt Ovi</vt:lpstr>
      <vt:lpstr>7.1.4.sz.m.-műk.-felh.k.köt MH</vt:lpstr>
      <vt:lpstr>7.2.sz.m.-műk.-felh.kiad.önk.v.</vt:lpstr>
      <vt:lpstr>7.2.1.sz.m.-műk.-felh.k.önk.v.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2018-09-25T14:02:45Z</cp:lastPrinted>
  <dcterms:created xsi:type="dcterms:W3CDTF">2014-02-09T08:54:17Z</dcterms:created>
  <dcterms:modified xsi:type="dcterms:W3CDTF">2019-05-08T20:42:04Z</dcterms:modified>
</cp:coreProperties>
</file>